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ontariohealth-my.sharepoint.com/personal/ivica_pavic_ontariohealth_ca/Documents/Desktop/"/>
    </mc:Choice>
  </mc:AlternateContent>
  <xr:revisionPtr revIDLastSave="4" documentId="14_{70D53076-C51E-4917-8D9A-38286919A355}" xr6:coauthVersionLast="47" xr6:coauthVersionMax="47" xr10:uidLastSave="{A65EB0F6-E177-4499-B4DF-E25C720203A1}"/>
  <bookViews>
    <workbookView xWindow="-120" yWindow="-120" windowWidth="29040" windowHeight="15840" xr2:uid="{00000000-000D-0000-FFFF-FFFF00000000}"/>
  </bookViews>
  <sheets>
    <sheet name="Proposed Budget" sheetId="10" r:id="rId1"/>
    <sheet name="Drop Down" sheetId="8" state="hidden" r:id="rId2"/>
  </sheets>
  <externalReferences>
    <externalReference r:id="rId3"/>
    <externalReference r:id="rId4"/>
    <externalReference r:id="rId5"/>
  </externalReferences>
  <definedNames>
    <definedName name="AHPList">'[1]AHP List'!$A$1:$A$19</definedName>
    <definedName name="CDM">[2]Lists!$A$11:$A$17</definedName>
    <definedName name="Chronic">#REF!</definedName>
    <definedName name="Chronic2">[1]Lists!$A$2:$A$10</definedName>
    <definedName name="CompCare">#REF!</definedName>
    <definedName name="Disease">#REF!</definedName>
    <definedName name="Early">#REF!</definedName>
    <definedName name="Education">#REF!</definedName>
    <definedName name="FTE">#REF!</definedName>
    <definedName name="HPDP">#REF!</definedName>
    <definedName name="HPDP2">[1]Lists!$A$12:$A$17</definedName>
    <definedName name="Month">#REF!</definedName>
    <definedName name="Months">#REF!</definedName>
    <definedName name="Other">#REF!</definedName>
    <definedName name="Other1">#REF!</definedName>
    <definedName name="Qrts">[3]Quaters!$A$1:$A$4</definedName>
    <definedName name="Qs">[3]Quaters!$A$1:$A$4</definedName>
    <definedName name="Quarters">#REF!</definedName>
    <definedName name="SN">#REF!</definedName>
    <definedName name="System">[2]Lists!$A$26:$A$28</definedName>
    <definedName name="Yea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8" i="10" l="1"/>
  <c r="C54" i="10" s="1"/>
  <c r="C9" i="10"/>
  <c r="F46" i="10"/>
  <c r="F47" i="10"/>
  <c r="F48" i="10"/>
  <c r="F54" i="10" s="1"/>
  <c r="F38" i="10"/>
  <c r="E48" i="10"/>
  <c r="E47" i="10"/>
  <c r="E73" i="10"/>
  <c r="D73" i="10"/>
  <c r="E72" i="10"/>
  <c r="D72" i="10"/>
  <c r="E71" i="10"/>
  <c r="D71" i="10"/>
  <c r="E70" i="10"/>
  <c r="D70" i="10"/>
  <c r="E79" i="10"/>
  <c r="D79" i="10"/>
  <c r="E78" i="10"/>
  <c r="D78" i="10"/>
  <c r="E77" i="10"/>
  <c r="D77" i="10"/>
  <c r="E76" i="10"/>
  <c r="D76" i="10"/>
  <c r="E75" i="10"/>
  <c r="D75" i="10"/>
  <c r="E74" i="10"/>
  <c r="D74" i="10"/>
  <c r="E69" i="10"/>
  <c r="D69" i="10"/>
  <c r="E68" i="10"/>
  <c r="D68" i="10"/>
  <c r="E56" i="10"/>
  <c r="D56" i="10"/>
  <c r="E55" i="10"/>
  <c r="D55" i="10"/>
  <c r="E54" i="10"/>
  <c r="D54" i="10"/>
  <c r="E60" i="10"/>
  <c r="D60" i="10"/>
  <c r="E59" i="10"/>
  <c r="D59" i="10"/>
  <c r="E58" i="10"/>
  <c r="D58" i="10"/>
  <c r="E57" i="10"/>
  <c r="D57" i="10"/>
  <c r="E53" i="10"/>
  <c r="D53" i="10"/>
  <c r="E40" i="10"/>
  <c r="D40" i="10"/>
  <c r="E41" i="10"/>
  <c r="D41" i="10"/>
  <c r="E46" i="10"/>
  <c r="E43" i="10"/>
  <c r="E42" i="10"/>
  <c r="E39" i="10"/>
  <c r="E38" i="10"/>
  <c r="E37" i="10"/>
  <c r="F37" i="10"/>
  <c r="D43" i="10"/>
  <c r="D42" i="10"/>
  <c r="D39" i="10"/>
  <c r="E34" i="10"/>
  <c r="C53" i="10" s="1"/>
  <c r="F28" i="10"/>
  <c r="C31" i="10"/>
  <c r="C30" i="10"/>
  <c r="C29" i="10"/>
  <c r="F31" i="10"/>
  <c r="F30" i="10"/>
  <c r="F29" i="10"/>
  <c r="F27" i="10"/>
  <c r="D12" i="10"/>
  <c r="F12" i="10" s="1"/>
  <c r="D26" i="10"/>
  <c r="F26" i="10" s="1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D25" i="10"/>
  <c r="F25" i="10" s="1"/>
  <c r="D24" i="10"/>
  <c r="F24" i="10" s="1"/>
  <c r="D23" i="10"/>
  <c r="F23" i="10" s="1"/>
  <c r="D22" i="10"/>
  <c r="F22" i="10" s="1"/>
  <c r="D21" i="10"/>
  <c r="F21" i="10" s="1"/>
  <c r="D20" i="10"/>
  <c r="F20" i="10" s="1"/>
  <c r="D19" i="10"/>
  <c r="F19" i="10" s="1"/>
  <c r="D18" i="10"/>
  <c r="F18" i="10" s="1"/>
  <c r="D17" i="10"/>
  <c r="F17" i="10" s="1"/>
  <c r="D16" i="10"/>
  <c r="F16" i="10" s="1"/>
  <c r="D15" i="10"/>
  <c r="F15" i="10" s="1"/>
  <c r="D14" i="10"/>
  <c r="F14" i="10" s="1"/>
  <c r="D13" i="10"/>
  <c r="F13" i="10" s="1"/>
  <c r="D11" i="10"/>
  <c r="F11" i="10" s="1"/>
  <c r="D10" i="10"/>
  <c r="F10" i="10" s="1"/>
  <c r="D9" i="10"/>
  <c r="F9" i="10" s="1"/>
  <c r="F50" i="10" l="1"/>
  <c r="F32" i="10"/>
  <c r="F80" i="10" l="1"/>
  <c r="F33" i="10"/>
  <c r="F34" i="10" s="1"/>
  <c r="F53" i="10" s="1"/>
  <c r="F61" i="10" s="1"/>
  <c r="F63" i="10" l="1"/>
  <c r="F82" i="10" s="1"/>
</calcChain>
</file>

<file path=xl/sharedStrings.xml><?xml version="1.0" encoding="utf-8"?>
<sst xmlns="http://schemas.openxmlformats.org/spreadsheetml/2006/main" count="183" uniqueCount="102">
  <si>
    <t>OPERATIONAL OVERHEAD</t>
  </si>
  <si>
    <t>Proposed Budget</t>
  </si>
  <si>
    <t>Proposal ID:</t>
  </si>
  <si>
    <r>
      <rPr>
        <b/>
        <sz val="12"/>
        <rFont val="Calibri"/>
        <family val="2"/>
        <scheme val="minor"/>
      </rPr>
      <t>HUMAN RESOURCES</t>
    </r>
    <r>
      <rPr>
        <sz val="12"/>
        <rFont val="Calibri"/>
        <family val="2"/>
        <scheme val="minor"/>
      </rPr>
      <t xml:space="preserve">
</t>
    </r>
    <r>
      <rPr>
        <sz val="8"/>
        <rFont val="Calibri"/>
        <family val="2"/>
        <scheme val="minor"/>
      </rPr>
      <t>(Please select job title from dropdown below)</t>
    </r>
  </si>
  <si>
    <t>TYPE</t>
  </si>
  <si>
    <t>SALARY</t>
  </si>
  <si>
    <t>BASE FUNDING</t>
  </si>
  <si>
    <t>Case Worker/Manager</t>
  </si>
  <si>
    <t>Admin/Support for Blended Salary Model Physician</t>
  </si>
  <si>
    <t>Executive Assistant</t>
  </si>
  <si>
    <t>Early Childhood Development Worker</t>
  </si>
  <si>
    <t>Chiropractor</t>
  </si>
  <si>
    <t>Chiropodist</t>
  </si>
  <si>
    <r>
      <t xml:space="preserve">Other </t>
    </r>
    <r>
      <rPr>
        <i/>
        <sz val="9"/>
        <color theme="1"/>
        <rFont val="Calibri"/>
        <family val="2"/>
        <scheme val="minor"/>
      </rPr>
      <t>(Please enter Job Title, Salary &amp; Full Time Equivalent --&gt;)</t>
    </r>
  </si>
  <si>
    <t>TOTAL SALARIES</t>
  </si>
  <si>
    <r>
      <t>TOTAL BENEFITS</t>
    </r>
    <r>
      <rPr>
        <i/>
        <sz val="9"/>
        <color theme="1"/>
        <rFont val="Calibri"/>
        <family val="2"/>
        <scheme val="minor"/>
      </rPr>
      <t xml:space="preserve"> (22.5% of total salary amount)</t>
    </r>
  </si>
  <si>
    <t>TOTAL HUMAN RESOURCES</t>
  </si>
  <si>
    <t>SPECIALIST SESSIONALS /
COLLABORATING PHYSICIAN(S)</t>
  </si>
  <si>
    <t>NUMBER OF SESSIONALS or FTE</t>
  </si>
  <si>
    <t>RATE</t>
  </si>
  <si>
    <t>PHYSICIAN FTE SALARIES
(CHC, BSM, IPHCO)</t>
  </si>
  <si>
    <t>FTE</t>
  </si>
  <si>
    <t>TOTAL PHYSICIAN COMPENSATION</t>
  </si>
  <si>
    <t>TOTAL OPERATIONAL OVERHEAD</t>
  </si>
  <si>
    <r>
      <t>TOTAL APPROVED BASE FUNDING</t>
    </r>
    <r>
      <rPr>
        <sz val="16"/>
        <color theme="1"/>
        <rFont val="Calibri"/>
        <family val="2"/>
        <scheme val="minor"/>
      </rPr>
      <t>*</t>
    </r>
  </si>
  <si>
    <r>
      <t xml:space="preserve">* </t>
    </r>
    <r>
      <rPr>
        <sz val="10"/>
        <rFont val="Calibri Light"/>
        <family val="2"/>
        <scheme val="major"/>
      </rPr>
      <t>Should equal the amount approved for funding - as per your Funding Schedule</t>
    </r>
  </si>
  <si>
    <t>ONE-TIME STARTUP COSTS</t>
  </si>
  <si>
    <t>TOTAL</t>
  </si>
  <si>
    <t>One-Time Funding Furnishings and Equipment</t>
  </si>
  <si>
    <t>One-Time funding IT</t>
  </si>
  <si>
    <t>TOTAL ONE-TIME STARTUP COSTS</t>
  </si>
  <si>
    <r>
      <rPr>
        <b/>
        <sz val="18"/>
        <color theme="1"/>
        <rFont val="Calibri"/>
        <family val="2"/>
        <scheme val="minor"/>
      </rPr>
      <t>TOTAL FUNDING</t>
    </r>
    <r>
      <rPr>
        <b/>
        <sz val="16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(BASE + ONE-TIME)</t>
    </r>
  </si>
  <si>
    <t>DROP DOWN SELECTIONS</t>
  </si>
  <si>
    <t>JOB TITLE</t>
  </si>
  <si>
    <t>INTERDISCIPLINARY PROVIDERS</t>
  </si>
  <si>
    <t>Clinical Assistant</t>
  </si>
  <si>
    <t>Community Health Planner</t>
  </si>
  <si>
    <t>Community Health Worker</t>
  </si>
  <si>
    <t>Counsellor/outreach worker</t>
  </si>
  <si>
    <t>Health Promoter / Educator</t>
  </si>
  <si>
    <t>Kinesiologist</t>
  </si>
  <si>
    <t>Nurse Practitioner</t>
  </si>
  <si>
    <t>Occupational Therapist</t>
  </si>
  <si>
    <t>Pharmacist</t>
  </si>
  <si>
    <t>Physician Assistant</t>
  </si>
  <si>
    <t>Physiotherapist</t>
  </si>
  <si>
    <t>Psychologist</t>
  </si>
  <si>
    <t>Psychologist (CHC/AHAC)</t>
  </si>
  <si>
    <t>Registered Dietitian</t>
  </si>
  <si>
    <t>Registered Nurse</t>
  </si>
  <si>
    <t>Respiratory Therapist</t>
  </si>
  <si>
    <t>RPN</t>
  </si>
  <si>
    <t>Social Worker</t>
  </si>
  <si>
    <t>Speech Pathologist</t>
  </si>
  <si>
    <t>Supervisor / Lead</t>
  </si>
  <si>
    <t>Traditional Healer</t>
  </si>
  <si>
    <t>MANAGEMENT AND ADMIN</t>
  </si>
  <si>
    <t>Administrative Assistant</t>
  </si>
  <si>
    <t>Administrative Lead</t>
  </si>
  <si>
    <t>Bookkeeper</t>
  </si>
  <si>
    <t>Data Management Coordinator</t>
  </si>
  <si>
    <t>Director</t>
  </si>
  <si>
    <t>Executive Director – level 1</t>
  </si>
  <si>
    <t>Executive Director – level 2</t>
  </si>
  <si>
    <t>Executive Director – level 3</t>
  </si>
  <si>
    <t>Finance Manager</t>
  </si>
  <si>
    <t>HR Manager</t>
  </si>
  <si>
    <t>IT specialist</t>
  </si>
  <si>
    <t>Maintenance Worker</t>
  </si>
  <si>
    <t>Manager</t>
  </si>
  <si>
    <t>Medical Record Clerk</t>
  </si>
  <si>
    <t>Medical Secretary</t>
  </si>
  <si>
    <t>Office Administrator</t>
  </si>
  <si>
    <t>Program Coordinator</t>
  </si>
  <si>
    <t>Quality Improvement Decision Support Specialist</t>
  </si>
  <si>
    <t>Receptionist</t>
  </si>
  <si>
    <t>Regional Decision Support</t>
  </si>
  <si>
    <t>Secretary</t>
  </si>
  <si>
    <t>Volunteer Coordinator</t>
  </si>
  <si>
    <r>
      <t xml:space="preserve">Overhead </t>
    </r>
    <r>
      <rPr>
        <i/>
        <sz val="9"/>
        <color theme="1"/>
        <rFont val="Calibri"/>
        <family val="2"/>
        <scheme val="minor"/>
      </rPr>
      <t>(from Human Resources table above)</t>
    </r>
  </si>
  <si>
    <t></t>
  </si>
  <si>
    <t></t>
  </si>
  <si>
    <t></t>
  </si>
  <si>
    <t></t>
  </si>
  <si>
    <t></t>
  </si>
  <si>
    <t>ORGANIZATION TYPE</t>
  </si>
  <si>
    <t>FHT</t>
  </si>
  <si>
    <t>NPLC</t>
  </si>
  <si>
    <t>IPHCO</t>
  </si>
  <si>
    <t>CHC</t>
  </si>
  <si>
    <t>Interprofessional Primary Care Teams (IPCT) Expansion</t>
  </si>
  <si>
    <t>Lead Organization Name:</t>
  </si>
  <si>
    <t>Proposed Lead Organization Type:</t>
  </si>
  <si>
    <r>
      <t xml:space="preserve">Other </t>
    </r>
    <r>
      <rPr>
        <i/>
        <sz val="9"/>
        <color theme="1"/>
        <rFont val="Calibri"/>
        <family val="2"/>
        <scheme val="minor"/>
      </rPr>
      <t>(please specify)</t>
    </r>
  </si>
  <si>
    <r>
      <t xml:space="preserve">Other One-Time funding </t>
    </r>
    <r>
      <rPr>
        <i/>
        <sz val="9"/>
        <color theme="1"/>
        <rFont val="Calibri"/>
        <family val="2"/>
        <scheme val="minor"/>
      </rPr>
      <t>(please specify)</t>
    </r>
  </si>
  <si>
    <r>
      <t xml:space="preserve">FTE
</t>
    </r>
    <r>
      <rPr>
        <sz val="8"/>
        <rFont val="Calibri"/>
        <family val="2"/>
        <scheme val="minor"/>
      </rPr>
      <t>(Enter #)</t>
    </r>
  </si>
  <si>
    <r>
      <t xml:space="preserve">Collaborating Physicians (NPLC only) </t>
    </r>
    <r>
      <rPr>
        <i/>
        <sz val="9"/>
        <color theme="1"/>
        <rFont val="Calibri"/>
        <family val="2"/>
        <scheme val="minor"/>
      </rPr>
      <t xml:space="preserve"> Please enter NP FTE # --&gt;</t>
    </r>
  </si>
  <si>
    <r>
      <t xml:space="preserve">Physician - CHC                            </t>
    </r>
    <r>
      <rPr>
        <i/>
        <sz val="9"/>
        <color theme="1"/>
        <rFont val="Calibri"/>
        <family val="2"/>
        <scheme val="minor"/>
      </rPr>
      <t>Please enter FTE # --&gt;</t>
    </r>
  </si>
  <si>
    <r>
      <t xml:space="preserve">Physician - BSM                          </t>
    </r>
    <r>
      <rPr>
        <i/>
        <sz val="9"/>
        <color theme="1"/>
        <rFont val="Calibri"/>
        <family val="2"/>
        <scheme val="minor"/>
      </rPr>
      <t>Please enter FTE # --&gt;</t>
    </r>
  </si>
  <si>
    <r>
      <t xml:space="preserve">Physician - IPHCO                      </t>
    </r>
    <r>
      <rPr>
        <i/>
        <sz val="9"/>
        <color theme="1"/>
        <rFont val="Calibri"/>
        <family val="2"/>
        <scheme val="minor"/>
      </rPr>
      <t>Please enter FTE # --&gt;</t>
    </r>
  </si>
  <si>
    <r>
      <t>Specialist Sessionals (FHT only)</t>
    </r>
    <r>
      <rPr>
        <i/>
        <sz val="9"/>
        <color theme="1"/>
        <rFont val="Calibri"/>
        <family val="2"/>
        <scheme val="minor"/>
      </rPr>
      <t xml:space="preserve">  Please enter # of sessionals --&gt;</t>
    </r>
  </si>
  <si>
    <r>
      <t xml:space="preserve">Overhead </t>
    </r>
    <r>
      <rPr>
        <i/>
        <sz val="9"/>
        <color theme="1"/>
        <rFont val="Calibri"/>
        <family val="2"/>
        <scheme val="minor"/>
      </rPr>
      <t>(from Physician FTE Salaries table above)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</si>
</sst>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;[Red]\-&quot;$&quot;#,##0"/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-&quot;$&quot;* #,##0_-;\-&quot;$&quot;* #,##0_-;_-&quot;$&quot;* &quot;-&quot;??_-;_-@_-"/>
    <numFmt numFmtId="166" formatCode="0.0"/>
  </numFmts>
  <fonts count="32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Arial"/>
      <family val="2"/>
    </font>
    <font>
      <sz val="12"/>
      <color theme="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6"/>
      <color theme="1"/>
      <name val="Raleway"/>
    </font>
    <font>
      <sz val="12"/>
      <color theme="1"/>
      <name val="Calibri Light"/>
      <family val="2"/>
      <scheme val="major"/>
    </font>
    <font>
      <b/>
      <sz val="11"/>
      <color rgb="FF007FAC"/>
      <name val="Raleway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Calibri Light"/>
      <family val="2"/>
      <scheme val="major"/>
    </font>
    <font>
      <sz val="12"/>
      <name val="Calibri Light"/>
      <family val="2"/>
      <scheme val="major"/>
    </font>
    <font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22"/>
      <color theme="1"/>
      <name val="Wingdings"/>
      <charset val="2"/>
    </font>
    <font>
      <u/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9EDF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3" tint="0.39997558519241921"/>
      </top>
      <bottom style="thin">
        <color theme="3" tint="0.39997558519241921"/>
      </bottom>
      <diagonal/>
    </border>
    <border>
      <left/>
      <right/>
      <top/>
      <bottom style="hair">
        <color theme="3" tint="0.39997558519241921"/>
      </bottom>
      <diagonal/>
    </border>
    <border>
      <left/>
      <right/>
      <top style="hair">
        <color theme="3" tint="0.39997558519241921"/>
      </top>
      <bottom style="hair">
        <color theme="3" tint="0.39997558519241921"/>
      </bottom>
      <diagonal/>
    </border>
    <border>
      <left/>
      <right/>
      <top style="hair">
        <color theme="3" tint="0.39997558519241921"/>
      </top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 style="medium">
        <color theme="1"/>
      </left>
      <right style="thin">
        <color indexed="64"/>
      </right>
      <top style="medium">
        <color theme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medium">
        <color indexed="64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medium">
        <color theme="1"/>
      </left>
      <right/>
      <top style="hair">
        <color theme="3" tint="0.39997558519241921"/>
      </top>
      <bottom style="hair">
        <color theme="3" tint="0.39997558519241921"/>
      </bottom>
      <diagonal/>
    </border>
    <border>
      <left/>
      <right style="medium">
        <color theme="1"/>
      </right>
      <top style="hair">
        <color theme="3" tint="0.39997558519241921"/>
      </top>
      <bottom style="hair">
        <color theme="3" tint="0.39997558519241921"/>
      </bottom>
      <diagonal/>
    </border>
    <border>
      <left style="medium">
        <color theme="1"/>
      </left>
      <right/>
      <top/>
      <bottom style="hair">
        <color theme="3" tint="0.39997558519241921"/>
      </bottom>
      <diagonal/>
    </border>
    <border>
      <left/>
      <right style="medium">
        <color theme="1"/>
      </right>
      <top/>
      <bottom style="hair">
        <color theme="3" tint="0.39997558519241921"/>
      </bottom>
      <diagonal/>
    </border>
    <border>
      <left style="medium">
        <color theme="1"/>
      </left>
      <right/>
      <top style="hair">
        <color theme="3" tint="0.39997558519241921"/>
      </top>
      <bottom style="medium">
        <color theme="1"/>
      </bottom>
      <diagonal/>
    </border>
    <border>
      <left/>
      <right style="medium">
        <color theme="1"/>
      </right>
      <top style="hair">
        <color theme="3" tint="0.39997558519241921"/>
      </top>
      <bottom style="medium">
        <color theme="1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theme="3" tint="0.39997558519241921"/>
      </bottom>
      <diagonal/>
    </border>
    <border>
      <left/>
      <right style="medium">
        <color theme="1"/>
      </right>
      <top style="medium">
        <color indexed="64"/>
      </top>
      <bottom style="hair">
        <color theme="3" tint="0.39997558519241921"/>
      </bottom>
      <diagonal/>
    </border>
    <border>
      <left style="medium">
        <color theme="1"/>
      </left>
      <right/>
      <top style="hair">
        <color theme="3" tint="0.39997558519241921"/>
      </top>
      <bottom style="double">
        <color theme="3" tint="0.39997558519241921"/>
      </bottom>
      <diagonal/>
    </border>
    <border>
      <left/>
      <right/>
      <top style="hair">
        <color theme="3" tint="0.39997558519241921"/>
      </top>
      <bottom style="double">
        <color theme="3" tint="0.39997558519241921"/>
      </bottom>
      <diagonal/>
    </border>
    <border>
      <left/>
      <right style="medium">
        <color theme="1"/>
      </right>
      <top style="hair">
        <color theme="3" tint="0.39997558519241921"/>
      </top>
      <bottom style="double">
        <color theme="3" tint="0.39997558519241921"/>
      </bottom>
      <diagonal/>
    </border>
    <border>
      <left/>
      <right/>
      <top/>
      <bottom style="double">
        <color theme="3" tint="0.39997558519241921"/>
      </bottom>
      <diagonal/>
    </border>
    <border>
      <left/>
      <right style="double">
        <color theme="3" tint="0.39997558519241921"/>
      </right>
      <top/>
      <bottom style="double">
        <color theme="3" tint="0.39997558519241921"/>
      </bottom>
      <diagonal/>
    </border>
    <border>
      <left/>
      <right style="double">
        <color theme="3" tint="0.39997558519241921"/>
      </right>
      <top/>
      <bottom/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medium">
        <color theme="1"/>
      </left>
      <right/>
      <top style="hair">
        <color theme="3" tint="0.39997558519241921"/>
      </top>
      <bottom style="medium">
        <color indexed="64"/>
      </bottom>
      <diagonal/>
    </border>
    <border>
      <left/>
      <right/>
      <top style="hair">
        <color theme="3" tint="0.39997558519241921"/>
      </top>
      <bottom style="medium">
        <color indexed="64"/>
      </bottom>
      <diagonal/>
    </border>
    <border>
      <left/>
      <right style="medium">
        <color theme="1"/>
      </right>
      <top style="hair">
        <color theme="3" tint="0.3999755851924192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1"/>
      </left>
      <right/>
      <top/>
      <bottom style="double">
        <color theme="3" tint="0.39997558519241921"/>
      </bottom>
      <diagonal/>
    </border>
    <border>
      <left/>
      <right style="medium">
        <color theme="1"/>
      </right>
      <top/>
      <bottom style="double">
        <color theme="3" tint="0.39997558519241921"/>
      </bottom>
      <diagonal/>
    </border>
    <border>
      <left style="medium">
        <color theme="1"/>
      </left>
      <right/>
      <top style="medium">
        <color indexed="64"/>
      </top>
      <bottom style="hair">
        <color theme="3" tint="0.39997558519241921"/>
      </bottom>
      <diagonal/>
    </border>
    <border>
      <left/>
      <right/>
      <top style="medium">
        <color theme="1"/>
      </top>
      <bottom style="hair">
        <color theme="3" tint="0.39997558519241921"/>
      </bottom>
      <diagonal/>
    </border>
  </borders>
  <cellStyleXfs count="7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5" fillId="0" borderId="0"/>
    <xf numFmtId="44" fontId="6" fillId="0" borderId="0" applyFont="0" applyFill="0" applyBorder="0" applyAlignment="0" applyProtection="0"/>
    <xf numFmtId="0" fontId="6" fillId="0" borderId="0"/>
    <xf numFmtId="44" fontId="11" fillId="0" borderId="0" applyFont="0" applyFill="0" applyBorder="0" applyAlignment="0" applyProtection="0"/>
  </cellStyleXfs>
  <cellXfs count="108">
    <xf numFmtId="0" fontId="0" fillId="0" borderId="0" xfId="0"/>
    <xf numFmtId="0" fontId="6" fillId="2" borderId="0" xfId="5" applyFill="1"/>
    <xf numFmtId="0" fontId="3" fillId="2" borderId="0" xfId="5" applyFont="1" applyFill="1"/>
    <xf numFmtId="0" fontId="4" fillId="2" borderId="0" xfId="5" applyFont="1" applyFill="1"/>
    <xf numFmtId="165" fontId="2" fillId="2" borderId="0" xfId="4" applyNumberFormat="1" applyFont="1" applyFill="1" applyBorder="1" applyAlignment="1" applyProtection="1">
      <alignment horizontal="right"/>
    </xf>
    <xf numFmtId="4" fontId="2" fillId="2" borderId="0" xfId="2" applyNumberFormat="1" applyFont="1" applyFill="1" applyBorder="1" applyAlignment="1" applyProtection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1" xfId="0" applyFont="1" applyFill="1" applyBorder="1"/>
    <xf numFmtId="6" fontId="7" fillId="2" borderId="1" xfId="0" applyNumberFormat="1" applyFont="1" applyFill="1" applyBorder="1"/>
    <xf numFmtId="0" fontId="7" fillId="2" borderId="2" xfId="0" applyFont="1" applyFill="1" applyBorder="1"/>
    <xf numFmtId="6" fontId="7" fillId="2" borderId="2" xfId="0" applyNumberFormat="1" applyFont="1" applyFill="1" applyBorder="1"/>
    <xf numFmtId="0" fontId="8" fillId="2" borderId="1" xfId="0" applyFont="1" applyFill="1" applyBorder="1"/>
    <xf numFmtId="0" fontId="9" fillId="2" borderId="0" xfId="0" applyFont="1" applyFill="1"/>
    <xf numFmtId="0" fontId="7" fillId="2" borderId="1" xfId="0" applyFont="1" applyFill="1" applyBorder="1" applyAlignment="1">
      <alignment horizontal="left" indent="1"/>
    </xf>
    <xf numFmtId="0" fontId="8" fillId="2" borderId="0" xfId="0" applyFont="1" applyFill="1" applyAlignment="1">
      <alignment horizontal="left" indent="1"/>
    </xf>
    <xf numFmtId="165" fontId="2" fillId="7" borderId="32" xfId="4" applyNumberFormat="1" applyFont="1" applyFill="1" applyBorder="1" applyAlignment="1" applyProtection="1">
      <alignment horizontal="right"/>
    </xf>
    <xf numFmtId="0" fontId="13" fillId="2" borderId="0" xfId="0" applyFont="1" applyFill="1"/>
    <xf numFmtId="0" fontId="15" fillId="2" borderId="0" xfId="0" applyFont="1" applyFill="1"/>
    <xf numFmtId="0" fontId="12" fillId="2" borderId="0" xfId="0" applyFont="1" applyFill="1"/>
    <xf numFmtId="0" fontId="14" fillId="2" borderId="0" xfId="0" applyFont="1" applyFill="1" applyAlignment="1">
      <alignment vertical="top"/>
    </xf>
    <xf numFmtId="0" fontId="29" fillId="2" borderId="0" xfId="0" applyFont="1" applyFill="1" applyAlignment="1">
      <alignment vertical="center"/>
    </xf>
    <xf numFmtId="0" fontId="16" fillId="4" borderId="13" xfId="1" applyFont="1" applyFill="1" applyBorder="1" applyAlignment="1">
      <alignment horizontal="center" vertical="top" wrapText="1"/>
    </xf>
    <xf numFmtId="0" fontId="18" fillId="4" borderId="14" xfId="1" applyFont="1" applyFill="1" applyBorder="1" applyAlignment="1">
      <alignment horizontal="center" vertical="top" wrapText="1"/>
    </xf>
    <xf numFmtId="0" fontId="18" fillId="4" borderId="15" xfId="1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left" indent="1"/>
    </xf>
    <xf numFmtId="165" fontId="7" fillId="2" borderId="5" xfId="6" applyNumberFormat="1" applyFont="1" applyFill="1" applyBorder="1" applyProtection="1"/>
    <xf numFmtId="165" fontId="12" fillId="5" borderId="17" xfId="6" applyNumberFormat="1" applyFont="1" applyFill="1" applyBorder="1" applyProtection="1"/>
    <xf numFmtId="0" fontId="10" fillId="2" borderId="4" xfId="0" applyFont="1" applyFill="1" applyBorder="1" applyAlignment="1">
      <alignment horizontal="left" indent="1"/>
    </xf>
    <xf numFmtId="165" fontId="7" fillId="2" borderId="4" xfId="6" applyNumberFormat="1" applyFont="1" applyFill="1" applyBorder="1" applyProtection="1"/>
    <xf numFmtId="165" fontId="12" fillId="5" borderId="19" xfId="6" applyNumberFormat="1" applyFont="1" applyFill="1" applyBorder="1" applyProtection="1"/>
    <xf numFmtId="0" fontId="7" fillId="2" borderId="22" xfId="0" applyFont="1" applyFill="1" applyBorder="1"/>
    <xf numFmtId="0" fontId="10" fillId="2" borderId="30" xfId="0" applyFont="1" applyFill="1" applyBorder="1" applyAlignment="1">
      <alignment horizontal="left" indent="1"/>
    </xf>
    <xf numFmtId="165" fontId="7" fillId="2" borderId="30" xfId="6" applyNumberFormat="1" applyFont="1" applyFill="1" applyBorder="1" applyProtection="1"/>
    <xf numFmtId="165" fontId="12" fillId="5" borderId="31" xfId="6" applyNumberFormat="1" applyFont="1" applyFill="1" applyBorder="1" applyProtection="1"/>
    <xf numFmtId="165" fontId="12" fillId="5" borderId="21" xfId="6" applyNumberFormat="1" applyFont="1" applyFill="1" applyBorder="1" applyProtection="1"/>
    <xf numFmtId="0" fontId="20" fillId="5" borderId="22" xfId="0" applyFont="1" applyFill="1" applyBorder="1"/>
    <xf numFmtId="0" fontId="7" fillId="5" borderId="0" xfId="0" applyFont="1" applyFill="1"/>
    <xf numFmtId="2" fontId="20" fillId="5" borderId="0" xfId="0" applyNumberFormat="1" applyFont="1" applyFill="1" applyAlignment="1">
      <alignment horizontal="center"/>
    </xf>
    <xf numFmtId="165" fontId="20" fillId="5" borderId="23" xfId="6" applyNumberFormat="1" applyFont="1" applyFill="1" applyBorder="1" applyProtection="1"/>
    <xf numFmtId="0" fontId="20" fillId="5" borderId="24" xfId="0" applyFont="1" applyFill="1" applyBorder="1"/>
    <xf numFmtId="0" fontId="7" fillId="5" borderId="7" xfId="0" applyFont="1" applyFill="1" applyBorder="1"/>
    <xf numFmtId="165" fontId="20" fillId="5" borderId="25" xfId="6" applyNumberFormat="1" applyFont="1" applyFill="1" applyBorder="1" applyProtection="1"/>
    <xf numFmtId="0" fontId="21" fillId="6" borderId="9" xfId="0" applyFont="1" applyFill="1" applyBorder="1"/>
    <xf numFmtId="0" fontId="21" fillId="6" borderId="10" xfId="0" applyFont="1" applyFill="1" applyBorder="1"/>
    <xf numFmtId="2" fontId="21" fillId="6" borderId="10" xfId="0" applyNumberFormat="1" applyFont="1" applyFill="1" applyBorder="1" applyAlignment="1">
      <alignment horizontal="center"/>
    </xf>
    <xf numFmtId="165" fontId="21" fillId="6" borderId="11" xfId="6" applyNumberFormat="1" applyFont="1" applyFill="1" applyBorder="1" applyProtection="1"/>
    <xf numFmtId="0" fontId="7" fillId="2" borderId="12" xfId="0" applyFont="1" applyFill="1" applyBorder="1"/>
    <xf numFmtId="0" fontId="18" fillId="4" borderId="13" xfId="1" applyFont="1" applyFill="1" applyBorder="1" applyAlignment="1">
      <alignment horizontal="center" vertical="top" wrapText="1"/>
    </xf>
    <xf numFmtId="0" fontId="7" fillId="2" borderId="7" xfId="0" applyFont="1" applyFill="1" applyBorder="1"/>
    <xf numFmtId="0" fontId="18" fillId="4" borderId="26" xfId="1" applyFont="1" applyFill="1" applyBorder="1" applyAlignment="1">
      <alignment horizontal="center" vertical="top" wrapText="1"/>
    </xf>
    <xf numFmtId="0" fontId="12" fillId="2" borderId="16" xfId="0" applyFont="1" applyFill="1" applyBorder="1"/>
    <xf numFmtId="0" fontId="12" fillId="2" borderId="29" xfId="0" applyFont="1" applyFill="1" applyBorder="1"/>
    <xf numFmtId="165" fontId="7" fillId="2" borderId="6" xfId="6" applyNumberFormat="1" applyFont="1" applyFill="1" applyBorder="1" applyProtection="1"/>
    <xf numFmtId="0" fontId="10" fillId="2" borderId="6" xfId="0" applyFont="1" applyFill="1" applyBorder="1" applyAlignment="1">
      <alignment horizontal="left" indent="1"/>
    </xf>
    <xf numFmtId="165" fontId="12" fillId="5" borderId="28" xfId="6" applyNumberFormat="1" applyFont="1" applyFill="1" applyBorder="1" applyProtection="1"/>
    <xf numFmtId="165" fontId="7" fillId="2" borderId="32" xfId="6" applyNumberFormat="1" applyFont="1" applyFill="1" applyBorder="1" applyProtection="1"/>
    <xf numFmtId="0" fontId="10" fillId="2" borderId="32" xfId="0" applyFont="1" applyFill="1" applyBorder="1" applyAlignment="1">
      <alignment horizontal="left" indent="1"/>
    </xf>
    <xf numFmtId="0" fontId="22" fillId="2" borderId="9" xfId="0" applyFont="1" applyFill="1" applyBorder="1"/>
    <xf numFmtId="0" fontId="21" fillId="2" borderId="10" xfId="0" applyFont="1" applyFill="1" applyBorder="1"/>
    <xf numFmtId="2" fontId="21" fillId="2" borderId="10" xfId="0" applyNumberFormat="1" applyFont="1" applyFill="1" applyBorder="1" applyAlignment="1">
      <alignment horizontal="center"/>
    </xf>
    <xf numFmtId="165" fontId="26" fillId="8" borderId="8" xfId="6" applyNumberFormat="1" applyFont="1" applyFill="1" applyBorder="1" applyProtection="1"/>
    <xf numFmtId="0" fontId="24" fillId="2" borderId="0" xfId="1" applyFont="1" applyFill="1" applyAlignment="1">
      <alignment horizontal="left"/>
    </xf>
    <xf numFmtId="0" fontId="18" fillId="2" borderId="24" xfId="1" applyFont="1" applyFill="1" applyBorder="1" applyAlignment="1">
      <alignment horizontal="center" vertical="top" wrapText="1"/>
    </xf>
    <xf numFmtId="165" fontId="28" fillId="8" borderId="8" xfId="6" applyNumberFormat="1" applyFont="1" applyFill="1" applyBorder="1" applyProtection="1"/>
    <xf numFmtId="0" fontId="6" fillId="7" borderId="34" xfId="5" applyFill="1" applyBorder="1"/>
    <xf numFmtId="0" fontId="24" fillId="7" borderId="32" xfId="1" applyFont="1" applyFill="1" applyBorder="1" applyAlignment="1">
      <alignment horizontal="left"/>
    </xf>
    <xf numFmtId="4" fontId="2" fillId="7" borderId="32" xfId="2" applyNumberFormat="1" applyFont="1" applyFill="1" applyBorder="1" applyAlignment="1" applyProtection="1">
      <alignment vertical="top"/>
    </xf>
    <xf numFmtId="0" fontId="3" fillId="7" borderId="32" xfId="5" applyFont="1" applyFill="1" applyBorder="1"/>
    <xf numFmtId="0" fontId="4" fillId="7" borderId="32" xfId="5" applyFont="1" applyFill="1" applyBorder="1"/>
    <xf numFmtId="0" fontId="6" fillId="7" borderId="33" xfId="5" applyFill="1" applyBorder="1"/>
    <xf numFmtId="0" fontId="12" fillId="3" borderId="16" xfId="0" applyFont="1" applyFill="1" applyBorder="1" applyProtection="1">
      <protection locked="0"/>
    </xf>
    <xf numFmtId="0" fontId="12" fillId="3" borderId="18" xfId="0" applyFont="1" applyFill="1" applyBorder="1" applyProtection="1">
      <protection locked="0"/>
    </xf>
    <xf numFmtId="0" fontId="12" fillId="3" borderId="29" xfId="0" applyFont="1" applyFill="1" applyBorder="1" applyProtection="1">
      <protection locked="0"/>
    </xf>
    <xf numFmtId="0" fontId="12" fillId="3" borderId="20" xfId="0" applyFont="1" applyFill="1" applyBorder="1" applyProtection="1">
      <protection locked="0"/>
    </xf>
    <xf numFmtId="2" fontId="12" fillId="3" borderId="5" xfId="0" applyNumberFormat="1" applyFont="1" applyFill="1" applyBorder="1" applyAlignment="1" applyProtection="1">
      <alignment horizontal="center"/>
      <protection locked="0"/>
    </xf>
    <xf numFmtId="2" fontId="12" fillId="3" borderId="4" xfId="0" applyNumberFormat="1" applyFont="1" applyFill="1" applyBorder="1" applyAlignment="1" applyProtection="1">
      <alignment horizontal="center"/>
      <protection locked="0"/>
    </xf>
    <xf numFmtId="2" fontId="12" fillId="3" borderId="30" xfId="0" applyNumberFormat="1" applyFont="1" applyFill="1" applyBorder="1" applyAlignment="1" applyProtection="1">
      <alignment horizontal="center"/>
      <protection locked="0"/>
    </xf>
    <xf numFmtId="2" fontId="12" fillId="3" borderId="6" xfId="0" applyNumberFormat="1" applyFont="1" applyFill="1" applyBorder="1" applyAlignment="1" applyProtection="1">
      <alignment horizontal="center"/>
      <protection locked="0"/>
    </xf>
    <xf numFmtId="0" fontId="10" fillId="3" borderId="4" xfId="0" applyFont="1" applyFill="1" applyBorder="1" applyAlignment="1" applyProtection="1">
      <alignment horizontal="left" indent="1"/>
      <protection locked="0"/>
    </xf>
    <xf numFmtId="165" fontId="7" fillId="3" borderId="4" xfId="6" applyNumberFormat="1" applyFont="1" applyFill="1" applyBorder="1" applyProtection="1">
      <protection locked="0"/>
    </xf>
    <xf numFmtId="0" fontId="10" fillId="3" borderId="5" xfId="0" applyFont="1" applyFill="1" applyBorder="1" applyAlignment="1" applyProtection="1">
      <alignment horizontal="left" indent="1"/>
      <protection locked="0"/>
    </xf>
    <xf numFmtId="165" fontId="7" fillId="3" borderId="5" xfId="6" applyNumberFormat="1" applyFont="1" applyFill="1" applyBorder="1" applyProtection="1">
      <protection locked="0"/>
    </xf>
    <xf numFmtId="0" fontId="10" fillId="3" borderId="6" xfId="0" applyFont="1" applyFill="1" applyBorder="1" applyAlignment="1" applyProtection="1">
      <alignment horizontal="left" indent="1"/>
      <protection locked="0"/>
    </xf>
    <xf numFmtId="165" fontId="7" fillId="3" borderId="6" xfId="6" applyNumberFormat="1" applyFont="1" applyFill="1" applyBorder="1" applyProtection="1">
      <protection locked="0"/>
    </xf>
    <xf numFmtId="166" fontId="12" fillId="3" borderId="4" xfId="0" applyNumberFormat="1" applyFont="1" applyFill="1" applyBorder="1" applyAlignment="1" applyProtection="1">
      <alignment horizontal="center"/>
      <protection locked="0"/>
    </xf>
    <xf numFmtId="166" fontId="12" fillId="3" borderId="6" xfId="0" applyNumberFormat="1" applyFont="1" applyFill="1" applyBorder="1" applyAlignment="1" applyProtection="1">
      <alignment horizontal="center"/>
      <protection locked="0"/>
    </xf>
    <xf numFmtId="1" fontId="12" fillId="3" borderId="5" xfId="0" applyNumberFormat="1" applyFont="1" applyFill="1" applyBorder="1" applyAlignment="1" applyProtection="1">
      <alignment horizontal="center"/>
      <protection locked="0"/>
    </xf>
    <xf numFmtId="166" fontId="12" fillId="3" borderId="30" xfId="0" applyNumberFormat="1" applyFont="1" applyFill="1" applyBorder="1" applyAlignment="1" applyProtection="1">
      <alignment horizontal="center"/>
      <protection locked="0"/>
    </xf>
    <xf numFmtId="165" fontId="12" fillId="3" borderId="19" xfId="6" applyNumberFormat="1" applyFont="1" applyFill="1" applyBorder="1" applyProtection="1">
      <protection locked="0"/>
    </xf>
    <xf numFmtId="165" fontId="12" fillId="3" borderId="17" xfId="6" applyNumberFormat="1" applyFont="1" applyFill="1" applyBorder="1" applyProtection="1">
      <protection locked="0"/>
    </xf>
    <xf numFmtId="165" fontId="12" fillId="3" borderId="21" xfId="6" applyNumberFormat="1" applyFont="1" applyFill="1" applyBorder="1" applyProtection="1">
      <protection locked="0"/>
    </xf>
    <xf numFmtId="2" fontId="12" fillId="3" borderId="27" xfId="0" applyNumberFormat="1" applyFont="1" applyFill="1" applyBorder="1" applyAlignment="1" applyProtection="1">
      <alignment horizontal="center"/>
      <protection locked="0"/>
    </xf>
    <xf numFmtId="0" fontId="12" fillId="2" borderId="37" xfId="0" applyFont="1" applyFill="1" applyBorder="1"/>
    <xf numFmtId="165" fontId="7" fillId="2" borderId="38" xfId="6" applyNumberFormat="1" applyFont="1" applyFill="1" applyBorder="1" applyProtection="1"/>
    <xf numFmtId="0" fontId="10" fillId="2" borderId="38" xfId="0" applyFont="1" applyFill="1" applyBorder="1" applyAlignment="1">
      <alignment horizontal="left" indent="1"/>
    </xf>
    <xf numFmtId="165" fontId="12" fillId="5" borderId="39" xfId="6" applyNumberFormat="1" applyFont="1" applyFill="1" applyBorder="1" applyProtection="1"/>
    <xf numFmtId="2" fontId="12" fillId="3" borderId="40" xfId="0" applyNumberFormat="1" applyFont="1" applyFill="1" applyBorder="1" applyAlignment="1" applyProtection="1">
      <alignment horizontal="center"/>
      <protection locked="0"/>
    </xf>
    <xf numFmtId="0" fontId="12" fillId="2" borderId="41" xfId="0" applyFont="1" applyFill="1" applyBorder="1"/>
    <xf numFmtId="2" fontId="10" fillId="2" borderId="32" xfId="0" applyNumberFormat="1" applyFont="1" applyFill="1" applyBorder="1" applyAlignment="1">
      <alignment horizontal="center"/>
    </xf>
    <xf numFmtId="165" fontId="12" fillId="5" borderId="42" xfId="6" applyNumberFormat="1" applyFont="1" applyFill="1" applyBorder="1" applyProtection="1"/>
    <xf numFmtId="0" fontId="12" fillId="2" borderId="43" xfId="0" applyFont="1" applyFill="1" applyBorder="1"/>
    <xf numFmtId="2" fontId="10" fillId="2" borderId="44" xfId="0" applyNumberFormat="1" applyFont="1" applyFill="1" applyBorder="1" applyAlignment="1">
      <alignment horizontal="center"/>
    </xf>
    <xf numFmtId="0" fontId="30" fillId="2" borderId="0" xfId="0" applyFont="1" applyFill="1"/>
    <xf numFmtId="2" fontId="31" fillId="2" borderId="0" xfId="0" applyNumberFormat="1" applyFont="1" applyFill="1" applyAlignment="1">
      <alignment horizontal="left"/>
    </xf>
    <xf numFmtId="0" fontId="8" fillId="3" borderId="35" xfId="0" applyFont="1" applyFill="1" applyBorder="1" applyAlignment="1" applyProtection="1">
      <alignment horizontal="left" vertical="center" indent="1"/>
      <protection locked="0"/>
    </xf>
    <xf numFmtId="0" fontId="8" fillId="3" borderId="3" xfId="0" applyFont="1" applyFill="1" applyBorder="1" applyAlignment="1" applyProtection="1">
      <alignment horizontal="left" vertical="center" indent="1"/>
      <protection locked="0"/>
    </xf>
    <xf numFmtId="0" fontId="8" fillId="3" borderId="36" xfId="0" applyFont="1" applyFill="1" applyBorder="1" applyAlignment="1" applyProtection="1">
      <alignment horizontal="left" vertical="center" indent="1"/>
      <protection locked="0"/>
    </xf>
  </cellXfs>
  <cellStyles count="7">
    <cellStyle name="Currency" xfId="6" builtinId="4"/>
    <cellStyle name="Currency 2" xfId="4" xr:uid="{37BA90C8-FA78-4D99-86A6-56F38B4A02EB}"/>
    <cellStyle name="Currency_FHT - Schedules - IFA PSA MGA V2.2" xfId="2" xr:uid="{A4C8D5FA-1DE2-40E8-94C2-F7C3766F66D6}"/>
    <cellStyle name="Normal" xfId="0" builtinId="0"/>
    <cellStyle name="Normal 2" xfId="3" xr:uid="{A13B9F6D-73CC-40B9-99C5-6AFECE6CBC2E}"/>
    <cellStyle name="Normal 3" xfId="5" xr:uid="{7F847D9C-37ED-497E-A101-3DAE06A6A3A2}"/>
    <cellStyle name="Normal_FHT - Schedules - IFA PSA MGA V2.2" xfId="1" xr:uid="{4C6129B7-BE7A-4586-AEF9-A4B3C6BC7668}"/>
  </cellStyles>
  <dxfs count="0"/>
  <tableStyles count="0" defaultTableStyle="TableStyleMedium2" defaultPivotStyle="PivotStyleLight16"/>
  <colors>
    <mruColors>
      <color rgb="FFFFFF99"/>
      <color rgb="FF007FAC"/>
      <color rgb="FFE9EDF7"/>
      <color rgb="FFD5F4FF"/>
      <color rgb="FFA3E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438148</xdr:colOff>
      <xdr:row>6</xdr:row>
      <xdr:rowOff>161924</xdr:rowOff>
    </xdr:from>
    <xdr:ext cx="4267202" cy="7134226"/>
    <xdr:sp macro="" textlink="">
      <xdr:nvSpPr>
        <xdr:cNvPr id="307" name="TextBox 2">
          <a:extLst>
            <a:ext uri="{FF2B5EF4-FFF2-40B4-BE49-F238E27FC236}">
              <a16:creationId xmlns:a16="http://schemas.microsoft.com/office/drawing/2014/main" id="{C88D8595-FC1F-E99E-E9D3-98639B0343E8}"/>
            </a:ext>
          </a:extLst>
        </xdr:cNvPr>
        <xdr:cNvSpPr txBox="1"/>
      </xdr:nvSpPr>
      <xdr:spPr>
        <a:xfrm>
          <a:off x="8867773" y="1381124"/>
          <a:ext cx="4267202" cy="7134226"/>
        </a:xfrm>
        <a:prstGeom prst="rect">
          <a:avLst/>
        </a:prstGeom>
        <a:solidFill>
          <a:schemeClr val="bg1">
            <a:lumMod val="95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CA" sz="1400" b="0" i="0" u="sng">
              <a:latin typeface="Raleway" pitchFamily="2" charset="0"/>
            </a:rPr>
            <a:t>INSTRUCTIONS</a:t>
          </a:r>
        </a:p>
        <a:p>
          <a:endParaRPr lang="en-CA" sz="1100">
            <a:latin typeface="+mj-lt"/>
          </a:endParaRPr>
        </a:p>
        <a:p>
          <a:r>
            <a:rPr lang="en-CA" sz="1200" b="1" i="0" u="none">
              <a:latin typeface="Raleway" pitchFamily="2" charset="0"/>
            </a:rPr>
            <a:t>STEP 1:</a:t>
          </a:r>
        </a:p>
        <a:p>
          <a:pPr marL="171450" indent="-171450">
            <a:buFont typeface="Wingdings" panose="05000000000000000000" pitchFamily="2" charset="2"/>
            <a:buChar char="§"/>
          </a:pPr>
          <a:r>
            <a:rPr lang="en-CA" sz="1100">
              <a:latin typeface="+mj-lt"/>
            </a:rPr>
            <a:t>Enter</a:t>
          </a:r>
          <a:r>
            <a:rPr lang="en-CA" sz="1100" baseline="0">
              <a:latin typeface="+mj-lt"/>
            </a:rPr>
            <a:t> HUMAN RESOURCE details by selecting resource job titles (available for selection in Column B dropdown -  Salary will automatically populate)</a:t>
          </a:r>
          <a:endParaRPr lang="en-CA" sz="1100">
            <a:latin typeface="+mj-lt"/>
          </a:endParaRPr>
        </a:p>
        <a:p>
          <a:pPr marL="171450" indent="-171450">
            <a:buFont typeface="Wingdings" panose="05000000000000000000" pitchFamily="2" charset="2"/>
            <a:buChar char="§"/>
          </a:pPr>
          <a:r>
            <a:rPr lang="en-CA" sz="1100">
              <a:latin typeface="+mj-lt"/>
            </a:rPr>
            <a:t>Include annual</a:t>
          </a:r>
          <a:r>
            <a:rPr lang="en-CA" sz="1100" baseline="0">
              <a:latin typeface="+mj-lt"/>
            </a:rPr>
            <a:t> full-time equivalent (</a:t>
          </a:r>
          <a:r>
            <a:rPr lang="en-CA" sz="1100">
              <a:latin typeface="+mj-lt"/>
            </a:rPr>
            <a:t>FTE) # for</a:t>
          </a:r>
          <a:r>
            <a:rPr lang="en-CA" sz="1100" baseline="0">
              <a:latin typeface="+mj-lt"/>
            </a:rPr>
            <a:t> each resource in Column E</a:t>
          </a:r>
        </a:p>
        <a:p>
          <a:pPr marL="171450" indent="-171450">
            <a:buFont typeface="Wingdings" panose="05000000000000000000" pitchFamily="2" charset="2"/>
            <a:buChar char="§"/>
          </a:pPr>
          <a:r>
            <a:rPr lang="en-CA" sz="1100" baseline="0">
              <a:latin typeface="+mj-lt"/>
            </a:rPr>
            <a:t>Base Funding Total will automatically calculate</a:t>
          </a:r>
        </a:p>
        <a:p>
          <a:endParaRPr lang="en-CA" sz="1100" baseline="0">
            <a:latin typeface="+mj-lt"/>
          </a:endParaRPr>
        </a:p>
        <a:p>
          <a:r>
            <a:rPr lang="en-CA" sz="1200" b="1" baseline="0">
              <a:latin typeface="Raleway" pitchFamily="2" charset="0"/>
            </a:rPr>
            <a:t>STEP 2:</a:t>
          </a:r>
        </a:p>
        <a:p>
          <a:pPr marL="171450" indent="-171450">
            <a:buFont typeface="Wingdings" panose="05000000000000000000" pitchFamily="2" charset="2"/>
            <a:buChar char="§"/>
          </a:pPr>
          <a:r>
            <a:rPr lang="en-CA" sz="1100">
              <a:latin typeface="+mj-lt"/>
            </a:rPr>
            <a:t>Enter PHYSICIAN</a:t>
          </a:r>
          <a:r>
            <a:rPr lang="en-CA" sz="1100" baseline="0">
              <a:latin typeface="+mj-lt"/>
            </a:rPr>
            <a:t> COMPENSATION details by entering Specialist Sessionals and Collaborating Physician details</a:t>
          </a:r>
        </a:p>
        <a:p>
          <a:pPr marL="171450" indent="-171450">
            <a:buFont typeface="Wingdings" panose="05000000000000000000" pitchFamily="2" charset="2"/>
            <a:buChar char="§"/>
          </a:pPr>
          <a:r>
            <a:rPr lang="en-CA" sz="1100">
              <a:latin typeface="+mj-lt"/>
            </a:rPr>
            <a:t>Enter number of</a:t>
          </a:r>
          <a:r>
            <a:rPr lang="en-CA" sz="1100" baseline="0">
              <a:latin typeface="+mj-lt"/>
            </a:rPr>
            <a:t> Specialist Sessions in Column C (Funding will automatically calculate based on included rate - $760.21 per three hours)</a:t>
          </a:r>
        </a:p>
        <a:p>
          <a:pPr marL="171450" indent="-171450">
            <a:buFont typeface="Wingdings" panose="05000000000000000000" pitchFamily="2" charset="2"/>
            <a:buChar char="§"/>
          </a:pPr>
          <a:r>
            <a:rPr lang="en-CA" sz="1100" b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Enter annual NP FTE</a:t>
          </a:r>
          <a:r>
            <a:rPr lang="en-CA" sz="1100" b="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</a:t>
          </a:r>
          <a:r>
            <a:rPr lang="en-CA" sz="1100" b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amount </a:t>
          </a:r>
          <a:r>
            <a:rPr lang="en-CA" sz="110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for Collaborating Physicians in Column C (Funding will automatically calculate based on included rated - $12,396.39 per year, per FTE NP)</a:t>
          </a:r>
          <a:endParaRPr lang="en-CA" sz="1100" baseline="0">
            <a:latin typeface="+mj-lt"/>
          </a:endParaRPr>
        </a:p>
        <a:p>
          <a:pPr marL="171450" indent="-171450">
            <a:buFont typeface="Wingdings" panose="05000000000000000000" pitchFamily="2" charset="2"/>
            <a:buChar char="§"/>
          </a:pPr>
          <a:endParaRPr lang="en-CA" sz="1100" baseline="0">
            <a:latin typeface="+mj-lt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anose="05000000000000000000" pitchFamily="2" charset="2"/>
            <a:buNone/>
            <a:tabLst/>
            <a:defRPr/>
          </a:pPr>
          <a:r>
            <a:rPr lang="en-CA" sz="1200" b="1" baseline="0">
              <a:solidFill>
                <a:schemeClr val="tx1"/>
              </a:solidFill>
              <a:effectLst/>
              <a:latin typeface="Raleway" pitchFamily="2" charset="0"/>
              <a:ea typeface="+mn-ea"/>
              <a:cs typeface="+mn-cs"/>
            </a:rPr>
            <a:t>STEP 3:</a:t>
          </a:r>
          <a:endParaRPr lang="en-CA" sz="1200">
            <a:effectLst/>
            <a:latin typeface="Raleway" pitchFamily="2" charset="0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anose="05000000000000000000" pitchFamily="2" charset="2"/>
            <a:buChar char="§"/>
            <a:tabLst/>
            <a:defRPr/>
          </a:pPr>
          <a:r>
            <a:rPr lang="en-CA" sz="1100" b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Enter PHYSICIAN FTE SALARIES by including annual</a:t>
          </a:r>
          <a:r>
            <a:rPr lang="en-CA" sz="1100" b="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</a:t>
          </a:r>
          <a:r>
            <a:rPr lang="en-CA" sz="1100" b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FTE</a:t>
          </a:r>
          <a:r>
            <a:rPr lang="en-CA" sz="1100" b="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</a:t>
          </a:r>
          <a:r>
            <a:rPr lang="en-CA" sz="1100" b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amount </a:t>
          </a:r>
          <a:r>
            <a:rPr lang="en-CA" sz="110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for each Physician type (CHC, BSM, IPHCO) in Column C </a:t>
          </a:r>
          <a:endParaRPr lang="en-CA" sz="1100">
            <a:effectLst/>
            <a:latin typeface="+mj-lt"/>
          </a:endParaRPr>
        </a:p>
        <a:p>
          <a:pPr marL="171450" indent="-171450">
            <a:buFont typeface="Wingdings" panose="05000000000000000000" pitchFamily="2" charset="2"/>
            <a:buChar char="§"/>
          </a:pPr>
          <a:r>
            <a:rPr lang="en-CA" sz="1100" baseline="0">
              <a:latin typeface="+mj-lt"/>
            </a:rPr>
            <a:t>Include any other Physician Compensation (in the available cells noted as 'Other') </a:t>
          </a:r>
        </a:p>
        <a:p>
          <a:pPr marL="171450" indent="-171450">
            <a:buFont typeface="Wingdings" panose="05000000000000000000" pitchFamily="2" charset="2"/>
            <a:buChar char="§"/>
          </a:pPr>
          <a:endParaRPr lang="en-CA" sz="1100" baseline="0">
            <a:latin typeface="+mj-lt"/>
          </a:endParaRPr>
        </a:p>
        <a:p>
          <a:r>
            <a:rPr lang="en-CA" sz="1200" b="1" baseline="0">
              <a:solidFill>
                <a:schemeClr val="tx1"/>
              </a:solidFill>
              <a:effectLst/>
              <a:latin typeface="Raleway" pitchFamily="2" charset="0"/>
              <a:ea typeface="+mn-ea"/>
              <a:cs typeface="+mn-cs"/>
            </a:rPr>
            <a:t>STEP 4:</a:t>
          </a:r>
          <a:endParaRPr lang="en-CA" sz="1200" b="1">
            <a:effectLst/>
            <a:latin typeface="Raleway" pitchFamily="2" charset="0"/>
          </a:endParaRPr>
        </a:p>
        <a:p>
          <a:pPr marL="171450" indent="-171450">
            <a:buFont typeface="Wingdings" panose="05000000000000000000" pitchFamily="2" charset="2"/>
            <a:buChar char="§"/>
          </a:pPr>
          <a:r>
            <a:rPr lang="en-CA" sz="110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Review OPERATIONAL OVERHEAD</a:t>
          </a:r>
          <a:r>
            <a:rPr lang="en-CA" sz="110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details in the available cells (it reflects a 25% per FTE overhead charge for the total FTE found in the Human Resources table above) 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anose="05000000000000000000" pitchFamily="2" charset="2"/>
            <a:buChar char="§"/>
            <a:tabLst/>
            <a:defRPr/>
          </a:pPr>
          <a:r>
            <a:rPr lang="en-CA" sz="1100" b="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Include any other Overhead (in the available cells noted as 'Other') </a:t>
          </a:r>
          <a:endParaRPr lang="en-CA" sz="1100" b="0">
            <a:latin typeface="+mj-lt"/>
          </a:endParaRPr>
        </a:p>
        <a:p>
          <a:endParaRPr lang="en-CA" sz="1100">
            <a:latin typeface="+mj-lt"/>
          </a:endParaRPr>
        </a:p>
        <a:p>
          <a:r>
            <a:rPr lang="en-CA" sz="1200" b="1" baseline="0">
              <a:solidFill>
                <a:schemeClr val="tx1"/>
              </a:solidFill>
              <a:effectLst/>
              <a:latin typeface="Raleway" pitchFamily="2" charset="0"/>
              <a:ea typeface="+mn-ea"/>
              <a:cs typeface="+mn-cs"/>
            </a:rPr>
            <a:t>STEP 5:</a:t>
          </a:r>
          <a:endParaRPr lang="en-CA" sz="1200" b="1">
            <a:effectLst/>
            <a:latin typeface="Raleway" pitchFamily="2" charset="0"/>
          </a:endParaRPr>
        </a:p>
        <a:p>
          <a:pPr marL="171450" indent="-171450">
            <a:buFont typeface="Wingdings" panose="05000000000000000000" pitchFamily="2" charset="2"/>
            <a:buChar char="§"/>
          </a:pPr>
          <a:r>
            <a:rPr lang="en-CA" sz="110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Enter ONE-TIME</a:t>
          </a:r>
          <a:r>
            <a:rPr lang="en-CA" sz="1100" baseline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STARTUP COST details in the available cells (this may include any anticipated one-time and/or start-up costs such as furnishings and equipment, including clinical and IT, minor renovations, etc.)</a:t>
          </a:r>
          <a:endParaRPr lang="en-CA">
            <a:effectLst/>
            <a:latin typeface="+mj-lt"/>
          </a:endParaRPr>
        </a:p>
        <a:p>
          <a:endParaRPr lang="en-CA" sz="1100">
            <a:latin typeface="+mj-lt"/>
          </a:endParaRPr>
        </a:p>
        <a:p>
          <a:endParaRPr lang="en-CA" sz="1100"/>
        </a:p>
        <a:p>
          <a:endParaRPr lang="en-CA" sz="1100"/>
        </a:p>
        <a:p>
          <a:endParaRPr lang="en-CA" sz="1100"/>
        </a:p>
        <a:p>
          <a:endParaRPr lang="en-CA" sz="1100"/>
        </a:p>
        <a:p>
          <a:endParaRPr lang="en-CA" sz="1100"/>
        </a:p>
        <a:p>
          <a:endParaRPr lang="en-CA" sz="1100"/>
        </a:p>
        <a:p>
          <a:endParaRPr lang="en-CA" sz="1100"/>
        </a:p>
        <a:p>
          <a:endParaRPr lang="en-CA" sz="1100"/>
        </a:p>
        <a:p>
          <a:endParaRPr lang="en-CA" sz="1100"/>
        </a:p>
        <a:p>
          <a:endParaRPr lang="en-CA" sz="1100"/>
        </a:p>
        <a:p>
          <a:endParaRPr lang="en-CA" sz="1100"/>
        </a:p>
      </xdr:txBody>
    </xdr:sp>
    <xdr:clientData/>
  </xdr:oneCellAnchor>
  <xdr:twoCellAnchor editAs="oneCell">
    <xdr:from>
      <xdr:col>11</xdr:col>
      <xdr:colOff>60192</xdr:colOff>
      <xdr:row>0</xdr:row>
      <xdr:rowOff>287502</xdr:rowOff>
    </xdr:from>
    <xdr:to>
      <xdr:col>14</xdr:col>
      <xdr:colOff>24828</xdr:colOff>
      <xdr:row>3</xdr:row>
      <xdr:rowOff>159980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CE6A0C-8C4B-7312-AD34-1D3B251B0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28217" y="287502"/>
          <a:ext cx="1793436" cy="491603"/>
        </a:xfrm>
        <a:prstGeom prst="rect">
          <a:avLst/>
        </a:prstGeom>
      </xdr:spPr>
    </xdr:pic>
    <xdr:clientData/>
  </xdr:twoCellAnchor>
  <xdr:twoCellAnchor editAs="oneCell">
    <xdr:from>
      <xdr:col>7</xdr:col>
      <xdr:colOff>526538</xdr:colOff>
      <xdr:row>0</xdr:row>
      <xdr:rowOff>292359</xdr:rowOff>
    </xdr:from>
    <xdr:to>
      <xdr:col>10</xdr:col>
      <xdr:colOff>310643</xdr:colOff>
      <xdr:row>4</xdr:row>
      <xdr:rowOff>12100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D8A9B1A-1F71-2E75-AF9F-9C3F493E8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56163" y="292359"/>
          <a:ext cx="1612905" cy="538891"/>
        </a:xfrm>
        <a:prstGeom prst="rect">
          <a:avLst/>
        </a:prstGeom>
      </xdr:spPr>
    </xdr:pic>
    <xdr:clientData/>
  </xdr:twoCellAnchor>
  <xdr:twoCellAnchor>
    <xdr:from>
      <xdr:col>12</xdr:col>
      <xdr:colOff>133350</xdr:colOff>
      <xdr:row>7</xdr:row>
      <xdr:rowOff>47625</xdr:rowOff>
    </xdr:from>
    <xdr:to>
      <xdr:col>14</xdr:col>
      <xdr:colOff>371475</xdr:colOff>
      <xdr:row>8</xdr:row>
      <xdr:rowOff>57149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5F11DD5-23D4-45E6-AB2B-4E09951AF251}"/>
            </a:ext>
          </a:extLst>
        </xdr:cNvPr>
        <xdr:cNvSpPr txBox="1"/>
      </xdr:nvSpPr>
      <xdr:spPr>
        <a:xfrm>
          <a:off x="11610975" y="1428750"/>
          <a:ext cx="1457325" cy="419099"/>
        </a:xfrm>
        <a:prstGeom prst="rect">
          <a:avLst/>
        </a:prstGeom>
        <a:solidFill>
          <a:srgbClr val="FFFF99"/>
        </a:solidFill>
        <a:ln w="9525" cmpd="sng">
          <a:solidFill>
            <a:schemeClr val="bg1"/>
          </a:solidFill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CA" sz="900" b="0" i="0">
              <a:latin typeface="Raleway" pitchFamily="2" charset="0"/>
            </a:rPr>
            <a:t>INPUT</a:t>
          </a:r>
          <a:r>
            <a:rPr lang="en-CA" sz="900" b="0" i="0" baseline="0">
              <a:latin typeface="Raleway" pitchFamily="2" charset="0"/>
            </a:rPr>
            <a:t> CONTENT INTO HIGHLIGHTED CELLS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ostonB\Local%20Settings\Temporary%20Internet%20Files\OLK39\AHP%20and%20FHT%20Programs%20%20Services%20reporting%20template%20Feb%2025%2008%20v%2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udolerda\Local%20Settings\Temporary%20Internet%20Files\OLK107\Copy%20of%20Copy%20of%20AHP%20and%20FHT%20Programs%20%20Services%20reporting%20template%20Feb%2022%2007%20V%20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HTFU\Family%20Health%20Team%20Funding\Policy\Funding\Overhead\Physician%20Consulting%20-%20time%20limited\Physican%20Consulting%20Reporting%20Template%20Jan%2010%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P Reporting Template list"/>
      <sheetName val="HP Reporting Template"/>
      <sheetName val="Template Instructions"/>
      <sheetName val="Example - Completed Template"/>
      <sheetName val="Date"/>
      <sheetName val="AHP List"/>
      <sheetName val="Lists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P reporting template"/>
      <sheetName val="Lists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"/>
      <sheetName val="Quaters"/>
      <sheetName val="Physician Leader (PL) Template"/>
      <sheetName val="PL Template Instructions"/>
      <sheetName val="Example - Completed PL Template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3B249-6B4F-4E24-9043-B7228DC95DF1}">
  <sheetPr>
    <tabColor rgb="FFFFFF99"/>
  </sheetPr>
  <dimension ref="A1:H84"/>
  <sheetViews>
    <sheetView tabSelected="1" zoomScaleNormal="100" workbookViewId="0">
      <selection activeCell="C4" sqref="C4:E4"/>
    </sheetView>
  </sheetViews>
  <sheetFormatPr defaultRowHeight="12" x14ac:dyDescent="0.2"/>
  <cols>
    <col min="1" max="1" width="7" style="6" bestFit="1" customWidth="1"/>
    <col min="2" max="2" width="47.5703125" style="6" customWidth="1"/>
    <col min="3" max="3" width="23.140625" style="6" customWidth="1"/>
    <col min="4" max="5" width="13" style="6" customWidth="1"/>
    <col min="6" max="6" width="21.85546875" style="6" customWidth="1"/>
    <col min="7" max="7" width="0.85546875" style="6" customWidth="1"/>
    <col min="8" max="16384" width="9.140625" style="6"/>
  </cols>
  <sheetData>
    <row r="1" spans="1:7" ht="24.75" x14ac:dyDescent="0.45">
      <c r="A1" s="17"/>
      <c r="B1" s="17" t="s">
        <v>90</v>
      </c>
    </row>
    <row r="2" spans="1:7" ht="18" x14ac:dyDescent="0.35">
      <c r="B2" s="18" t="s">
        <v>1</v>
      </c>
      <c r="C2" s="19"/>
      <c r="D2" s="19"/>
    </row>
    <row r="3" spans="1:7" ht="6" customHeight="1" x14ac:dyDescent="0.2"/>
    <row r="4" spans="1:7" ht="15.75" x14ac:dyDescent="0.2">
      <c r="B4" s="20" t="s">
        <v>91</v>
      </c>
      <c r="C4" s="105"/>
      <c r="D4" s="106"/>
      <c r="E4" s="107"/>
    </row>
    <row r="5" spans="1:7" ht="15.75" x14ac:dyDescent="0.2">
      <c r="B5" s="20" t="s">
        <v>92</v>
      </c>
      <c r="C5" s="105"/>
      <c r="D5" s="106"/>
      <c r="E5" s="107"/>
    </row>
    <row r="6" spans="1:7" ht="15.75" x14ac:dyDescent="0.2">
      <c r="B6" s="20" t="s">
        <v>2</v>
      </c>
      <c r="C6" s="105"/>
      <c r="D6" s="106"/>
      <c r="E6" s="107"/>
    </row>
    <row r="7" spans="1:7" ht="12.75" thickBot="1" x14ac:dyDescent="0.25"/>
    <row r="8" spans="1:7" ht="32.25" customHeight="1" thickBot="1" x14ac:dyDescent="0.25">
      <c r="A8" s="21" t="s">
        <v>80</v>
      </c>
      <c r="B8" s="22" t="s">
        <v>3</v>
      </c>
      <c r="C8" s="23" t="s">
        <v>4</v>
      </c>
      <c r="D8" s="23" t="s">
        <v>5</v>
      </c>
      <c r="E8" s="23" t="s">
        <v>95</v>
      </c>
      <c r="F8" s="24" t="s">
        <v>6</v>
      </c>
    </row>
    <row r="9" spans="1:7" x14ac:dyDescent="0.2">
      <c r="B9" s="71"/>
      <c r="C9" s="25" t="str">
        <f>IFERROR(VLOOKUP($B9,'Drop Down'!$B$4:$D$52,3,FALSE),"")</f>
        <v/>
      </c>
      <c r="D9" s="26" t="str">
        <f>IFERROR(VLOOKUP($B9,'Drop Down'!$B$4:$D$52,2,FALSE),"")</f>
        <v/>
      </c>
      <c r="E9" s="75"/>
      <c r="F9" s="27" t="str">
        <f>IFERROR(E9*D9,"")</f>
        <v/>
      </c>
    </row>
    <row r="10" spans="1:7" x14ac:dyDescent="0.2">
      <c r="B10" s="71"/>
      <c r="C10" s="25" t="str">
        <f>IFERROR(VLOOKUP($B10,'Drop Down'!$B$4:$D$52,3,FALSE),"")</f>
        <v/>
      </c>
      <c r="D10" s="26" t="str">
        <f>IFERROR(VLOOKUP($B10,'Drop Down'!$B$4:$D$52,2,FALSE),"")</f>
        <v/>
      </c>
      <c r="E10" s="75"/>
      <c r="F10" s="27" t="str">
        <f>IFERROR(E10*D10,"")</f>
        <v/>
      </c>
    </row>
    <row r="11" spans="1:7" x14ac:dyDescent="0.2">
      <c r="B11" s="71"/>
      <c r="C11" s="25" t="str">
        <f>IFERROR(VLOOKUP($B11,'Drop Down'!$B$4:$D$52,3,FALSE),"")</f>
        <v/>
      </c>
      <c r="D11" s="26" t="str">
        <f>IFERROR(VLOOKUP($B11,'Drop Down'!$B$4:$D$52,2,FALSE),"")</f>
        <v/>
      </c>
      <c r="E11" s="75"/>
      <c r="F11" s="27" t="str">
        <f t="shared" ref="F11:F19" si="0">IFERROR(E11*D11,"")</f>
        <v/>
      </c>
    </row>
    <row r="12" spans="1:7" x14ac:dyDescent="0.2">
      <c r="B12" s="72"/>
      <c r="C12" s="28" t="str">
        <f>IFERROR(VLOOKUP($B12,'Drop Down'!$B$4:$D$52,3,FALSE),"")</f>
        <v/>
      </c>
      <c r="D12" s="29" t="str">
        <f>IFERROR(VLOOKUP($B12,'Drop Down'!$B$4:$D$52,2,FALSE),"")</f>
        <v/>
      </c>
      <c r="E12" s="76"/>
      <c r="F12" s="30" t="str">
        <f t="shared" si="0"/>
        <v/>
      </c>
    </row>
    <row r="13" spans="1:7" x14ac:dyDescent="0.2">
      <c r="B13" s="71"/>
      <c r="C13" s="25" t="str">
        <f>IFERROR(VLOOKUP($B13,'Drop Down'!$B$4:$D$52,3,FALSE),"")</f>
        <v/>
      </c>
      <c r="D13" s="26" t="str">
        <f>IFERROR(VLOOKUP($B13,'Drop Down'!$B$4:$D$52,2,FALSE),"")</f>
        <v/>
      </c>
      <c r="E13" s="75"/>
      <c r="F13" s="27" t="str">
        <f t="shared" si="0"/>
        <v/>
      </c>
    </row>
    <row r="14" spans="1:7" x14ac:dyDescent="0.2">
      <c r="B14" s="71"/>
      <c r="C14" s="25" t="str">
        <f>IFERROR(VLOOKUP($B14,'Drop Down'!$B$4:$D$52,3,FALSE),"")</f>
        <v/>
      </c>
      <c r="D14" s="26" t="str">
        <f>IFERROR(VLOOKUP($B14,'Drop Down'!$B$4:$D$52,2,FALSE),"")</f>
        <v/>
      </c>
      <c r="E14" s="75"/>
      <c r="F14" s="27" t="str">
        <f t="shared" si="0"/>
        <v/>
      </c>
    </row>
    <row r="15" spans="1:7" x14ac:dyDescent="0.2">
      <c r="B15" s="71"/>
      <c r="C15" s="25" t="str">
        <f>IFERROR(VLOOKUP($B15,'Drop Down'!$B$4:$D$52,3,FALSE),"")</f>
        <v/>
      </c>
      <c r="D15" s="26" t="str">
        <f>IFERROR(VLOOKUP($B15,'Drop Down'!$B$4:$D$52,2,FALSE),"")</f>
        <v/>
      </c>
      <c r="E15" s="75"/>
      <c r="F15" s="27" t="str">
        <f>IFERROR(E15*D15,"")</f>
        <v/>
      </c>
    </row>
    <row r="16" spans="1:7" x14ac:dyDescent="0.2">
      <c r="B16" s="71"/>
      <c r="C16" s="25" t="str">
        <f>IFERROR(VLOOKUP($B16,'Drop Down'!$B$4:$D$52,3,FALSE),"")</f>
        <v/>
      </c>
      <c r="D16" s="26" t="str">
        <f>IFERROR(VLOOKUP($B16,'Drop Down'!$B$4:$D$52,2,FALSE),"")</f>
        <v/>
      </c>
      <c r="E16" s="75"/>
      <c r="F16" s="27" t="str">
        <f t="shared" si="0"/>
        <v/>
      </c>
      <c r="G16" s="31"/>
    </row>
    <row r="17" spans="2:6" x14ac:dyDescent="0.2">
      <c r="B17" s="71"/>
      <c r="C17" s="25" t="str">
        <f>IFERROR(VLOOKUP($B17,'Drop Down'!$B$4:$D$52,3,FALSE),"")</f>
        <v/>
      </c>
      <c r="D17" s="26" t="str">
        <f>IFERROR(VLOOKUP($B17,'Drop Down'!$B$4:$D$52,2,FALSE),"")</f>
        <v/>
      </c>
      <c r="E17" s="75"/>
      <c r="F17" s="27" t="str">
        <f t="shared" si="0"/>
        <v/>
      </c>
    </row>
    <row r="18" spans="2:6" x14ac:dyDescent="0.2">
      <c r="B18" s="71"/>
      <c r="C18" s="25" t="str">
        <f>IFERROR(VLOOKUP($B18,'Drop Down'!$B$4:$D$52,3,FALSE),"")</f>
        <v/>
      </c>
      <c r="D18" s="26" t="str">
        <f>IFERROR(VLOOKUP($B18,'Drop Down'!$B$4:$D$52,2,FALSE),"")</f>
        <v/>
      </c>
      <c r="E18" s="75"/>
      <c r="F18" s="27" t="str">
        <f t="shared" si="0"/>
        <v/>
      </c>
    </row>
    <row r="19" spans="2:6" x14ac:dyDescent="0.2">
      <c r="B19" s="71"/>
      <c r="C19" s="25" t="str">
        <f>IFERROR(VLOOKUP($B19,'Drop Down'!$B$4:$D$52,3,FALSE),"")</f>
        <v/>
      </c>
      <c r="D19" s="26" t="str">
        <f>IFERROR(VLOOKUP($B19,'Drop Down'!$B$4:$D$52,2,FALSE),"")</f>
        <v/>
      </c>
      <c r="E19" s="75"/>
      <c r="F19" s="27" t="str">
        <f t="shared" si="0"/>
        <v/>
      </c>
    </row>
    <row r="20" spans="2:6" x14ac:dyDescent="0.2">
      <c r="B20" s="71"/>
      <c r="C20" s="25" t="str">
        <f>IFERROR(VLOOKUP($B20,'Drop Down'!$B$4:$D$52,3,FALSE),"")</f>
        <v/>
      </c>
      <c r="D20" s="26" t="str">
        <f>IFERROR(VLOOKUP($B20,'Drop Down'!$B$4:$D$52,2,FALSE),"")</f>
        <v/>
      </c>
      <c r="E20" s="75"/>
      <c r="F20" s="27" t="str">
        <f t="shared" ref="F20:F24" si="1">IFERROR(E20*D20,"")</f>
        <v/>
      </c>
    </row>
    <row r="21" spans="2:6" x14ac:dyDescent="0.2">
      <c r="B21" s="71"/>
      <c r="C21" s="25" t="str">
        <f>IFERROR(VLOOKUP($B21,'Drop Down'!$B$4:$D$52,3,FALSE),"")</f>
        <v/>
      </c>
      <c r="D21" s="26" t="str">
        <f>IFERROR(VLOOKUP($B21,'Drop Down'!$B$4:$D$52,2,FALSE),"")</f>
        <v/>
      </c>
      <c r="E21" s="75"/>
      <c r="F21" s="27" t="str">
        <f t="shared" si="1"/>
        <v/>
      </c>
    </row>
    <row r="22" spans="2:6" x14ac:dyDescent="0.2">
      <c r="B22" s="71"/>
      <c r="C22" s="25" t="str">
        <f>IFERROR(VLOOKUP($B22,'Drop Down'!$B$4:$D$52,3,FALSE),"")</f>
        <v/>
      </c>
      <c r="D22" s="26" t="str">
        <f>IFERROR(VLOOKUP($B22,'Drop Down'!$B$4:$D$52,2,FALSE),"")</f>
        <v/>
      </c>
      <c r="E22" s="75"/>
      <c r="F22" s="27" t="str">
        <f t="shared" si="1"/>
        <v/>
      </c>
    </row>
    <row r="23" spans="2:6" x14ac:dyDescent="0.2">
      <c r="B23" s="71"/>
      <c r="C23" s="25" t="str">
        <f>IFERROR(VLOOKUP($B23,'Drop Down'!$B$4:$D$52,3,FALSE),"")</f>
        <v/>
      </c>
      <c r="D23" s="26" t="str">
        <f>IFERROR(VLOOKUP($B23,'Drop Down'!$B$4:$D$52,2,FALSE),"")</f>
        <v/>
      </c>
      <c r="E23" s="75"/>
      <c r="F23" s="27" t="str">
        <f t="shared" si="1"/>
        <v/>
      </c>
    </row>
    <row r="24" spans="2:6" x14ac:dyDescent="0.2">
      <c r="B24" s="72"/>
      <c r="C24" s="28" t="str">
        <f>IFERROR(VLOOKUP($B24,'Drop Down'!$B$4:$D$52,3,FALSE),"")</f>
        <v/>
      </c>
      <c r="D24" s="29" t="str">
        <f>IFERROR(VLOOKUP($B24,'Drop Down'!$B$4:$D$52,2,FALSE),"")</f>
        <v/>
      </c>
      <c r="E24" s="76"/>
      <c r="F24" s="30" t="str">
        <f t="shared" si="1"/>
        <v/>
      </c>
    </row>
    <row r="25" spans="2:6" x14ac:dyDescent="0.2">
      <c r="B25" s="72"/>
      <c r="C25" s="28" t="str">
        <f>IFERROR(VLOOKUP($B25,'Drop Down'!$B$4:$D$52,3,FALSE),"")</f>
        <v/>
      </c>
      <c r="D25" s="29" t="str">
        <f>IFERROR(VLOOKUP($B25,'Drop Down'!$B$4:$D$52,2,FALSE),"")</f>
        <v/>
      </c>
      <c r="E25" s="76"/>
      <c r="F25" s="30" t="str">
        <f t="shared" ref="F25:F31" si="2">IFERROR(E25*D25,"")</f>
        <v/>
      </c>
    </row>
    <row r="26" spans="2:6" ht="12.75" thickBot="1" x14ac:dyDescent="0.25">
      <c r="B26" s="73"/>
      <c r="C26" s="32" t="str">
        <f>IFERROR(VLOOKUP($B26,'Drop Down'!$B$4:$D$52,3,FALSE),"")</f>
        <v/>
      </c>
      <c r="D26" s="33" t="str">
        <f>IFERROR(VLOOKUP($B26,'Drop Down'!$B$4:$D$52,2,FALSE),"")</f>
        <v/>
      </c>
      <c r="E26" s="77"/>
      <c r="F26" s="34" t="str">
        <f t="shared" si="2"/>
        <v/>
      </c>
    </row>
    <row r="27" spans="2:6" ht="12.75" thickTop="1" x14ac:dyDescent="0.2">
      <c r="B27" s="72" t="s">
        <v>13</v>
      </c>
      <c r="C27" s="79"/>
      <c r="D27" s="80"/>
      <c r="E27" s="76"/>
      <c r="F27" s="30">
        <f t="shared" si="2"/>
        <v>0</v>
      </c>
    </row>
    <row r="28" spans="2:6" x14ac:dyDescent="0.2">
      <c r="B28" s="72" t="s">
        <v>13</v>
      </c>
      <c r="C28" s="81"/>
      <c r="D28" s="82"/>
      <c r="E28" s="75"/>
      <c r="F28" s="27">
        <f t="shared" si="2"/>
        <v>0</v>
      </c>
    </row>
    <row r="29" spans="2:6" x14ac:dyDescent="0.2">
      <c r="B29" s="72" t="s">
        <v>13</v>
      </c>
      <c r="C29" s="81" t="str">
        <f>IFERROR(VLOOKUP($B29,'Drop Down'!$B$4:$D$52,3,FALSE),"")</f>
        <v/>
      </c>
      <c r="D29" s="82"/>
      <c r="E29" s="75"/>
      <c r="F29" s="27">
        <f t="shared" si="2"/>
        <v>0</v>
      </c>
    </row>
    <row r="30" spans="2:6" x14ac:dyDescent="0.2">
      <c r="B30" s="72" t="s">
        <v>13</v>
      </c>
      <c r="C30" s="81" t="str">
        <f>IFERROR(VLOOKUP($B30,'Drop Down'!$B$4:$D$52,3,FALSE),"")</f>
        <v/>
      </c>
      <c r="D30" s="82"/>
      <c r="E30" s="75"/>
      <c r="F30" s="27">
        <f t="shared" si="2"/>
        <v>0</v>
      </c>
    </row>
    <row r="31" spans="2:6" ht="12.75" thickBot="1" x14ac:dyDescent="0.25">
      <c r="B31" s="74" t="s">
        <v>13</v>
      </c>
      <c r="C31" s="83" t="str">
        <f>IFERROR(VLOOKUP($B31,'Drop Down'!$B$4:$D$52,3,FALSE),"")</f>
        <v/>
      </c>
      <c r="D31" s="84"/>
      <c r="E31" s="78"/>
      <c r="F31" s="35">
        <f t="shared" si="2"/>
        <v>0</v>
      </c>
    </row>
    <row r="32" spans="2:6" ht="15.75" x14ac:dyDescent="0.25">
      <c r="B32" s="36" t="s">
        <v>14</v>
      </c>
      <c r="C32" s="37"/>
      <c r="D32" s="37"/>
      <c r="E32" s="38"/>
      <c r="F32" s="39">
        <f>SUM(F9:F31)</f>
        <v>0</v>
      </c>
    </row>
    <row r="33" spans="1:8" ht="16.5" thickBot="1" x14ac:dyDescent="0.3">
      <c r="B33" s="40" t="s">
        <v>15</v>
      </c>
      <c r="C33" s="41"/>
      <c r="D33" s="41"/>
      <c r="E33" s="41"/>
      <c r="F33" s="42">
        <f>F32*0.225</f>
        <v>0</v>
      </c>
    </row>
    <row r="34" spans="1:8" ht="19.5" thickBot="1" x14ac:dyDescent="0.35">
      <c r="B34" s="43" t="s">
        <v>16</v>
      </c>
      <c r="C34" s="44"/>
      <c r="D34" s="44"/>
      <c r="E34" s="45">
        <f>SUM(E9:E31)</f>
        <v>0</v>
      </c>
      <c r="F34" s="46">
        <f>SUM(F32,F33)</f>
        <v>0</v>
      </c>
    </row>
    <row r="35" spans="1:8" ht="19.5" customHeight="1" thickBot="1" x14ac:dyDescent="0.25">
      <c r="E35" s="47"/>
    </row>
    <row r="36" spans="1:8" ht="32.25" thickBot="1" x14ac:dyDescent="0.25">
      <c r="A36" s="21" t="s">
        <v>81</v>
      </c>
      <c r="B36" s="48" t="s">
        <v>17</v>
      </c>
      <c r="C36" s="23" t="s">
        <v>18</v>
      </c>
      <c r="D36" s="24" t="s">
        <v>19</v>
      </c>
      <c r="E36" s="49"/>
      <c r="F36" s="50" t="s">
        <v>6</v>
      </c>
    </row>
    <row r="37" spans="1:8" x14ac:dyDescent="0.2">
      <c r="B37" s="51" t="s">
        <v>100</v>
      </c>
      <c r="C37" s="87"/>
      <c r="D37" s="26">
        <v>760.21</v>
      </c>
      <c r="E37" s="28" t="str">
        <f>IFERROR(VLOOKUP($B37,'Drop Down'!$B$4:$D$52,3,FALSE),"")</f>
        <v/>
      </c>
      <c r="F37" s="27">
        <f>C37*D37</f>
        <v>0</v>
      </c>
    </row>
    <row r="38" spans="1:8" ht="12.75" thickBot="1" x14ac:dyDescent="0.25">
      <c r="B38" s="52" t="s">
        <v>96</v>
      </c>
      <c r="C38" s="88"/>
      <c r="D38" s="33">
        <v>12396.39</v>
      </c>
      <c r="E38" s="32" t="str">
        <f>IFERROR(VLOOKUP($B38,'Drop Down'!$B$4:$D$52,3,FALSE),"")</f>
        <v/>
      </c>
      <c r="F38" s="34">
        <f>D38*C38</f>
        <v>0</v>
      </c>
    </row>
    <row r="39" spans="1:8" ht="12.75" thickTop="1" x14ac:dyDescent="0.2">
      <c r="B39" s="72" t="s">
        <v>93</v>
      </c>
      <c r="C39" s="85"/>
      <c r="D39" s="29" t="str">
        <f>IFERROR(VLOOKUP($B39,'Drop Down'!$B$4:$D$52,2,FALSE),"")</f>
        <v/>
      </c>
      <c r="E39" s="28" t="str">
        <f>IFERROR(VLOOKUP($B39,'Drop Down'!$B$4:$D$52,3,FALSE),"")</f>
        <v/>
      </c>
      <c r="F39" s="89"/>
    </row>
    <row r="40" spans="1:8" x14ac:dyDescent="0.2">
      <c r="B40" s="72" t="s">
        <v>93</v>
      </c>
      <c r="C40" s="85"/>
      <c r="D40" s="29" t="str">
        <f>IFERROR(VLOOKUP($B40,'Drop Down'!$B$4:$D$52,2,FALSE),"")</f>
        <v/>
      </c>
      <c r="E40" s="25" t="str">
        <f>IFERROR(VLOOKUP($B40,'Drop Down'!$B$4:$D$52,3,FALSE),"")</f>
        <v/>
      </c>
      <c r="F40" s="90"/>
    </row>
    <row r="41" spans="1:8" x14ac:dyDescent="0.2">
      <c r="B41" s="72" t="s">
        <v>93</v>
      </c>
      <c r="C41" s="85"/>
      <c r="D41" s="29" t="str">
        <f>IFERROR(VLOOKUP($B41,'Drop Down'!$B$4:$D$52,2,FALSE),"")</f>
        <v/>
      </c>
      <c r="E41" s="25" t="str">
        <f>IFERROR(VLOOKUP($B41,'Drop Down'!$B$4:$D$52,3,FALSE),"")</f>
        <v/>
      </c>
      <c r="F41" s="90"/>
    </row>
    <row r="42" spans="1:8" x14ac:dyDescent="0.2">
      <c r="B42" s="72" t="s">
        <v>93</v>
      </c>
      <c r="C42" s="85"/>
      <c r="D42" s="29" t="str">
        <f>IFERROR(VLOOKUP($B42,'Drop Down'!$B$4:$D$52,2,FALSE),"")</f>
        <v/>
      </c>
      <c r="E42" s="25" t="str">
        <f>IFERROR(VLOOKUP($B42,'Drop Down'!$B$4:$D$52,3,FALSE),"")</f>
        <v/>
      </c>
      <c r="F42" s="90"/>
    </row>
    <row r="43" spans="1:8" ht="12.75" thickBot="1" x14ac:dyDescent="0.25">
      <c r="B43" s="74" t="s">
        <v>93</v>
      </c>
      <c r="C43" s="86"/>
      <c r="D43" s="53" t="str">
        <f>IFERROR(VLOOKUP($B43,'Drop Down'!$B$4:$D$52,2,FALSE),"")</f>
        <v/>
      </c>
      <c r="E43" s="54" t="str">
        <f>IFERROR(VLOOKUP($B43,'Drop Down'!$B$4:$D$52,3,FALSE),"")</f>
        <v/>
      </c>
      <c r="F43" s="91"/>
    </row>
    <row r="44" spans="1:8" ht="19.5" customHeight="1" thickBot="1" x14ac:dyDescent="0.25">
      <c r="E44" s="47"/>
    </row>
    <row r="45" spans="1:8" ht="32.25" thickBot="1" x14ac:dyDescent="0.25">
      <c r="A45" s="21" t="s">
        <v>82</v>
      </c>
      <c r="B45" s="48" t="s">
        <v>20</v>
      </c>
      <c r="C45" s="24" t="s">
        <v>21</v>
      </c>
      <c r="D45" s="24" t="s">
        <v>19</v>
      </c>
      <c r="E45" s="49"/>
      <c r="F45" s="50" t="s">
        <v>6</v>
      </c>
    </row>
    <row r="46" spans="1:8" x14ac:dyDescent="0.2">
      <c r="B46" s="51" t="s">
        <v>97</v>
      </c>
      <c r="C46" s="92"/>
      <c r="D46" s="26">
        <v>414968.06</v>
      </c>
      <c r="E46" s="28" t="str">
        <f>IFERROR(VLOOKUP($B46,'Drop Down'!$B$4:$D$52,3,FALSE),"")</f>
        <v/>
      </c>
      <c r="F46" s="55">
        <f>D46*C46</f>
        <v>0</v>
      </c>
    </row>
    <row r="47" spans="1:8" x14ac:dyDescent="0.2">
      <c r="B47" s="51" t="s">
        <v>98</v>
      </c>
      <c r="C47" s="76"/>
      <c r="D47" s="26">
        <v>259672</v>
      </c>
      <c r="E47" s="28" t="str">
        <f>IFERROR(VLOOKUP($B47,'Drop Down'!$B$4:$D$52,3,FALSE),"")</f>
        <v/>
      </c>
      <c r="F47" s="27">
        <f>D47*C47</f>
        <v>0</v>
      </c>
      <c r="H47" s="103" t="s">
        <v>21</v>
      </c>
    </row>
    <row r="48" spans="1:8" ht="12.75" thickBot="1" x14ac:dyDescent="0.25">
      <c r="B48" s="93" t="s">
        <v>99</v>
      </c>
      <c r="C48" s="97"/>
      <c r="D48" s="94">
        <v>414968.06</v>
      </c>
      <c r="E48" s="95" t="str">
        <f>IFERROR(VLOOKUP($B48,'Drop Down'!$B$4:$D$52,3,FALSE),"")</f>
        <v/>
      </c>
      <c r="F48" s="96">
        <f>D48*C48</f>
        <v>0</v>
      </c>
      <c r="H48" s="104">
        <f>SUM(C46:C48)</f>
        <v>0</v>
      </c>
    </row>
    <row r="49" spans="1:6" ht="5.25" customHeight="1" thickBot="1" x14ac:dyDescent="0.25"/>
    <row r="50" spans="1:6" ht="19.5" thickBot="1" x14ac:dyDescent="0.35">
      <c r="B50" s="43" t="s">
        <v>22</v>
      </c>
      <c r="C50" s="44"/>
      <c r="D50" s="44"/>
      <c r="E50" s="45"/>
      <c r="F50" s="46">
        <f>SUM(F37:F43)+SUM(F46:F48)</f>
        <v>0</v>
      </c>
    </row>
    <row r="51" spans="1:6" ht="19.5" customHeight="1" thickBot="1" x14ac:dyDescent="0.25">
      <c r="E51" s="47"/>
    </row>
    <row r="52" spans="1:6" ht="27.75" thickBot="1" x14ac:dyDescent="0.25">
      <c r="A52" s="21" t="s">
        <v>83</v>
      </c>
      <c r="B52" s="50" t="s">
        <v>0</v>
      </c>
      <c r="C52" s="24" t="s">
        <v>19</v>
      </c>
      <c r="D52" s="49"/>
      <c r="E52" s="49"/>
      <c r="F52" s="50" t="s">
        <v>6</v>
      </c>
    </row>
    <row r="53" spans="1:6" x14ac:dyDescent="0.2">
      <c r="B53" s="101" t="s">
        <v>79</v>
      </c>
      <c r="C53" s="102" t="str">
        <f>"25% on "&amp;E34&amp;" FTE"</f>
        <v>25% on 0 FTE</v>
      </c>
      <c r="D53" s="29" t="str">
        <f>IFERROR(VLOOKUP($B53,'Drop Down'!$B$4:$D$52,2,FALSE),"")</f>
        <v/>
      </c>
      <c r="E53" s="28" t="str">
        <f>IFERROR(VLOOKUP($B53,'Drop Down'!$B$4:$D$52,3,FALSE),"")</f>
        <v/>
      </c>
      <c r="F53" s="55">
        <f>SUM(F34*0.25)</f>
        <v>0</v>
      </c>
    </row>
    <row r="54" spans="1:6" ht="12.75" thickBot="1" x14ac:dyDescent="0.25">
      <c r="B54" s="98" t="s">
        <v>101</v>
      </c>
      <c r="C54" s="99" t="str">
        <f>"25% on "&amp;H48&amp;" FTE"</f>
        <v>25% on 0 FTE</v>
      </c>
      <c r="D54" s="56" t="str">
        <f>IFERROR(VLOOKUP($B54,'Drop Down'!$B$4:$D$52,2,FALSE),"")</f>
        <v/>
      </c>
      <c r="E54" s="57" t="str">
        <f>IFERROR(VLOOKUP($B54,'Drop Down'!$B$4:$D$52,3,FALSE),"")</f>
        <v/>
      </c>
      <c r="F54" s="100">
        <f>SUM(F46:F48)*0.25</f>
        <v>0</v>
      </c>
    </row>
    <row r="55" spans="1:6" ht="12.75" thickTop="1" x14ac:dyDescent="0.2">
      <c r="B55" s="72" t="s">
        <v>93</v>
      </c>
      <c r="C55" s="29"/>
      <c r="D55" s="29" t="str">
        <f>IFERROR(VLOOKUP($B55,'Drop Down'!$B$4:$D$52,2,FALSE),"")</f>
        <v/>
      </c>
      <c r="E55" s="25" t="str">
        <f>IFERROR(VLOOKUP($B55,'Drop Down'!$B$4:$D$52,3,FALSE),"")</f>
        <v/>
      </c>
      <c r="F55" s="90"/>
    </row>
    <row r="56" spans="1:6" x14ac:dyDescent="0.2">
      <c r="B56" s="72" t="s">
        <v>93</v>
      </c>
      <c r="C56" s="29"/>
      <c r="D56" s="29" t="str">
        <f>IFERROR(VLOOKUP($B56,'Drop Down'!$B$4:$D$52,2,FALSE),"")</f>
        <v/>
      </c>
      <c r="E56" s="25" t="str">
        <f>IFERROR(VLOOKUP($B56,'Drop Down'!$B$4:$D$52,3,FALSE),"")</f>
        <v/>
      </c>
      <c r="F56" s="90"/>
    </row>
    <row r="57" spans="1:6" x14ac:dyDescent="0.2">
      <c r="B57" s="72" t="s">
        <v>93</v>
      </c>
      <c r="C57" s="29"/>
      <c r="D57" s="29" t="str">
        <f>IFERROR(VLOOKUP($B57,'Drop Down'!$B$4:$D$52,2,FALSE),"")</f>
        <v/>
      </c>
      <c r="E57" s="25" t="str">
        <f>IFERROR(VLOOKUP($B57,'Drop Down'!$B$4:$D$52,3,FALSE),"")</f>
        <v/>
      </c>
      <c r="F57" s="90"/>
    </row>
    <row r="58" spans="1:6" x14ac:dyDescent="0.2">
      <c r="B58" s="72" t="s">
        <v>93</v>
      </c>
      <c r="C58" s="29"/>
      <c r="D58" s="29" t="str">
        <f>IFERROR(VLOOKUP($B58,'Drop Down'!$B$4:$D$52,2,FALSE),"")</f>
        <v/>
      </c>
      <c r="E58" s="25" t="str">
        <f>IFERROR(VLOOKUP($B58,'Drop Down'!$B$4:$D$52,3,FALSE),"")</f>
        <v/>
      </c>
      <c r="F58" s="90"/>
    </row>
    <row r="59" spans="1:6" x14ac:dyDescent="0.2">
      <c r="B59" s="72" t="s">
        <v>93</v>
      </c>
      <c r="C59" s="29"/>
      <c r="D59" s="29" t="str">
        <f>IFERROR(VLOOKUP($B59,'Drop Down'!$B$4:$D$52,2,FALSE),"")</f>
        <v/>
      </c>
      <c r="E59" s="25" t="str">
        <f>IFERROR(VLOOKUP($B59,'Drop Down'!$B$4:$D$52,3,FALSE),"")</f>
        <v/>
      </c>
      <c r="F59" s="90"/>
    </row>
    <row r="60" spans="1:6" ht="12.75" thickBot="1" x14ac:dyDescent="0.25">
      <c r="B60" s="74" t="s">
        <v>93</v>
      </c>
      <c r="C60" s="29"/>
      <c r="D60" s="29" t="str">
        <f>IFERROR(VLOOKUP($B60,'Drop Down'!$B$4:$D$52,2,FALSE),"")</f>
        <v/>
      </c>
      <c r="E60" s="25" t="str">
        <f>IFERROR(VLOOKUP($B60,'Drop Down'!$B$4:$D$52,3,FALSE),"")</f>
        <v/>
      </c>
      <c r="F60" s="90"/>
    </row>
    <row r="61" spans="1:6" ht="19.5" thickBot="1" x14ac:dyDescent="0.35">
      <c r="B61" s="43" t="s">
        <v>23</v>
      </c>
      <c r="C61" s="44"/>
      <c r="D61" s="44"/>
      <c r="E61" s="45"/>
      <c r="F61" s="46">
        <f>SUM(F53:F60)</f>
        <v>0</v>
      </c>
    </row>
    <row r="62" spans="1:6" ht="12.75" thickBot="1" x14ac:dyDescent="0.25"/>
    <row r="63" spans="1:6" s="1" customFormat="1" ht="21.75" thickBot="1" x14ac:dyDescent="0.4">
      <c r="B63" s="58" t="s">
        <v>24</v>
      </c>
      <c r="C63" s="59"/>
      <c r="D63" s="59"/>
      <c r="E63" s="60"/>
      <c r="F63" s="61">
        <f>SUM(F34,F50,F61)</f>
        <v>0</v>
      </c>
    </row>
    <row r="64" spans="1:6" s="1" customFormat="1" ht="15.75" x14ac:dyDescent="0.25">
      <c r="B64" s="62" t="s">
        <v>25</v>
      </c>
      <c r="C64" s="5"/>
      <c r="D64" s="4"/>
      <c r="E64" s="2"/>
      <c r="F64" s="3"/>
    </row>
    <row r="66" spans="1:6" ht="19.5" customHeight="1" thickBot="1" x14ac:dyDescent="0.25"/>
    <row r="67" spans="1:6" ht="27.75" thickBot="1" x14ac:dyDescent="0.25">
      <c r="A67" s="21" t="s">
        <v>84</v>
      </c>
      <c r="B67" s="50" t="s">
        <v>26</v>
      </c>
      <c r="C67" s="63"/>
      <c r="D67" s="49"/>
      <c r="E67" s="49"/>
      <c r="F67" s="50" t="s">
        <v>27</v>
      </c>
    </row>
    <row r="68" spans="1:6" x14ac:dyDescent="0.2">
      <c r="B68" s="72" t="s">
        <v>28</v>
      </c>
      <c r="C68" s="29"/>
      <c r="D68" s="29" t="str">
        <f>IFERROR(VLOOKUP($B68,'Drop Down'!$B$4:$D$52,2,FALSE),"")</f>
        <v/>
      </c>
      <c r="E68" s="28" t="str">
        <f>IFERROR(VLOOKUP($B68,'Drop Down'!$B$4:$D$52,3,FALSE),"")</f>
        <v/>
      </c>
      <c r="F68" s="89"/>
    </row>
    <row r="69" spans="1:6" x14ac:dyDescent="0.2">
      <c r="B69" s="72" t="s">
        <v>29</v>
      </c>
      <c r="C69" s="29"/>
      <c r="D69" s="29" t="str">
        <f>IFERROR(VLOOKUP($B69,'Drop Down'!$B$4:$D$52,2,FALSE),"")</f>
        <v/>
      </c>
      <c r="E69" s="25" t="str">
        <f>IFERROR(VLOOKUP($B69,'Drop Down'!$B$4:$D$52,3,FALSE),"")</f>
        <v/>
      </c>
      <c r="F69" s="90"/>
    </row>
    <row r="70" spans="1:6" x14ac:dyDescent="0.2">
      <c r="B70" s="72" t="s">
        <v>94</v>
      </c>
      <c r="C70" s="29"/>
      <c r="D70" s="29" t="str">
        <f>IFERROR(VLOOKUP($B70,'Drop Down'!$B$4:$D$52,2,FALSE),"")</f>
        <v/>
      </c>
      <c r="E70" s="25" t="str">
        <f>IFERROR(VLOOKUP($B70,'Drop Down'!$B$4:$D$52,3,FALSE),"")</f>
        <v/>
      </c>
      <c r="F70" s="90"/>
    </row>
    <row r="71" spans="1:6" x14ac:dyDescent="0.2">
      <c r="B71" s="72" t="s">
        <v>94</v>
      </c>
      <c r="C71" s="29"/>
      <c r="D71" s="29" t="str">
        <f>IFERROR(VLOOKUP($B71,'Drop Down'!$B$4:$D$52,2,FALSE),"")</f>
        <v/>
      </c>
      <c r="E71" s="25" t="str">
        <f>IFERROR(VLOOKUP($B71,'Drop Down'!$B$4:$D$52,3,FALSE),"")</f>
        <v/>
      </c>
      <c r="F71" s="90"/>
    </row>
    <row r="72" spans="1:6" x14ac:dyDescent="0.2">
      <c r="B72" s="72" t="s">
        <v>94</v>
      </c>
      <c r="C72" s="29"/>
      <c r="D72" s="29" t="str">
        <f>IFERROR(VLOOKUP($B72,'Drop Down'!$B$4:$D$52,2,FALSE),"")</f>
        <v/>
      </c>
      <c r="E72" s="25" t="str">
        <f>IFERROR(VLOOKUP($B72,'Drop Down'!$B$4:$D$52,3,FALSE),"")</f>
        <v/>
      </c>
      <c r="F72" s="90"/>
    </row>
    <row r="73" spans="1:6" x14ac:dyDescent="0.2">
      <c r="B73" s="72" t="s">
        <v>94</v>
      </c>
      <c r="C73" s="29"/>
      <c r="D73" s="29" t="str">
        <f>IFERROR(VLOOKUP($B73,'Drop Down'!$B$4:$D$52,2,FALSE),"")</f>
        <v/>
      </c>
      <c r="E73" s="25" t="str">
        <f>IFERROR(VLOOKUP($B73,'Drop Down'!$B$4:$D$52,3,FALSE),"")</f>
        <v/>
      </c>
      <c r="F73" s="90"/>
    </row>
    <row r="74" spans="1:6" x14ac:dyDescent="0.2">
      <c r="B74" s="72" t="s">
        <v>94</v>
      </c>
      <c r="C74" s="29"/>
      <c r="D74" s="29" t="str">
        <f>IFERROR(VLOOKUP($B74,'Drop Down'!$B$4:$D$52,2,FALSE),"")</f>
        <v/>
      </c>
      <c r="E74" s="25" t="str">
        <f>IFERROR(VLOOKUP($B74,'Drop Down'!$B$4:$D$52,3,FALSE),"")</f>
        <v/>
      </c>
      <c r="F74" s="90"/>
    </row>
    <row r="75" spans="1:6" x14ac:dyDescent="0.2">
      <c r="B75" s="72" t="s">
        <v>94</v>
      </c>
      <c r="C75" s="29"/>
      <c r="D75" s="29" t="str">
        <f>IFERROR(VLOOKUP($B75,'Drop Down'!$B$4:$D$52,2,FALSE),"")</f>
        <v/>
      </c>
      <c r="E75" s="25" t="str">
        <f>IFERROR(VLOOKUP($B75,'Drop Down'!$B$4:$D$52,3,FALSE),"")</f>
        <v/>
      </c>
      <c r="F75" s="90"/>
    </row>
    <row r="76" spans="1:6" x14ac:dyDescent="0.2">
      <c r="B76" s="72" t="s">
        <v>94</v>
      </c>
      <c r="C76" s="29"/>
      <c r="D76" s="29" t="str">
        <f>IFERROR(VLOOKUP($B76,'Drop Down'!$B$4:$D$52,2,FALSE),"")</f>
        <v/>
      </c>
      <c r="E76" s="25" t="str">
        <f>IFERROR(VLOOKUP($B76,'Drop Down'!$B$4:$D$52,3,FALSE),"")</f>
        <v/>
      </c>
      <c r="F76" s="90"/>
    </row>
    <row r="77" spans="1:6" x14ac:dyDescent="0.2">
      <c r="B77" s="72" t="s">
        <v>94</v>
      </c>
      <c r="C77" s="29"/>
      <c r="D77" s="29" t="str">
        <f>IFERROR(VLOOKUP($B77,'Drop Down'!$B$4:$D$52,2,FALSE),"")</f>
        <v/>
      </c>
      <c r="E77" s="25" t="str">
        <f>IFERROR(VLOOKUP($B77,'Drop Down'!$B$4:$D$52,3,FALSE),"")</f>
        <v/>
      </c>
      <c r="F77" s="90"/>
    </row>
    <row r="78" spans="1:6" x14ac:dyDescent="0.2">
      <c r="B78" s="72" t="s">
        <v>94</v>
      </c>
      <c r="C78" s="29"/>
      <c r="D78" s="29" t="str">
        <f>IFERROR(VLOOKUP($B78,'Drop Down'!$B$4:$D$52,2,FALSE),"")</f>
        <v/>
      </c>
      <c r="E78" s="25" t="str">
        <f>IFERROR(VLOOKUP($B78,'Drop Down'!$B$4:$D$52,3,FALSE),"")</f>
        <v/>
      </c>
      <c r="F78" s="90"/>
    </row>
    <row r="79" spans="1:6" ht="12.75" thickBot="1" x14ac:dyDescent="0.25">
      <c r="B79" s="72" t="s">
        <v>94</v>
      </c>
      <c r="C79" s="29"/>
      <c r="D79" s="29" t="str">
        <f>IFERROR(VLOOKUP($B79,'Drop Down'!$B$4:$D$52,2,FALSE),"")</f>
        <v/>
      </c>
      <c r="E79" s="25" t="str">
        <f>IFERROR(VLOOKUP($B79,'Drop Down'!$B$4:$D$52,3,FALSE),"")</f>
        <v/>
      </c>
      <c r="F79" s="90"/>
    </row>
    <row r="80" spans="1:6" ht="19.5" thickBot="1" x14ac:dyDescent="0.35">
      <c r="B80" s="43" t="s">
        <v>30</v>
      </c>
      <c r="C80" s="44"/>
      <c r="D80" s="44"/>
      <c r="E80" s="45"/>
      <c r="F80" s="46">
        <f>SUM(F68:F79)</f>
        <v>0</v>
      </c>
    </row>
    <row r="81" spans="2:7" ht="19.5" customHeight="1" thickBot="1" x14ac:dyDescent="0.25"/>
    <row r="82" spans="2:7" s="1" customFormat="1" ht="24" thickBot="1" x14ac:dyDescent="0.4">
      <c r="B82" s="58" t="s">
        <v>31</v>
      </c>
      <c r="C82" s="59"/>
      <c r="D82" s="59"/>
      <c r="E82" s="60"/>
      <c r="F82" s="64">
        <f>SUM(F63+F80)</f>
        <v>0</v>
      </c>
      <c r="G82" s="65"/>
    </row>
    <row r="83" spans="2:7" s="1" customFormat="1" ht="4.5" customHeight="1" thickBot="1" x14ac:dyDescent="0.3">
      <c r="B83" s="66"/>
      <c r="C83" s="67"/>
      <c r="D83" s="16"/>
      <c r="E83" s="68"/>
      <c r="F83" s="69"/>
      <c r="G83" s="70"/>
    </row>
    <row r="84" spans="2:7" ht="12.75" thickTop="1" x14ac:dyDescent="0.2"/>
  </sheetData>
  <sheetProtection algorithmName="SHA-512" hashValue="o2qUWw7gOBG4yqwVQVYo2yyMDQAq3WqCYCIRthIfXOd8a7Rpm3BMyyT5najndvjU67DrI4c5TqTdqMmpZUCVpw==" saltValue="VhPmAW3MhRYJ9/e5amvLhg==" spinCount="100000" sheet="1" objects="1" scenarios="1"/>
  <protectedRanges>
    <protectedRange sqref="B27:B31 B37:B43 B68:B79 B53:B60" name="Range1_2"/>
  </protectedRanges>
  <mergeCells count="3">
    <mergeCell ref="C4:E4"/>
    <mergeCell ref="C5:E5"/>
    <mergeCell ref="C6:E6"/>
  </mergeCells>
  <dataValidations count="6">
    <dataValidation allowBlank="1" showInputMessage="1" showErrorMessage="1" promptTitle="FTE:" prompt="Full Time Equivalent" sqref="E8" xr:uid="{71A3F13C-2E20-45B5-AB13-7AFA772DF437}"/>
    <dataValidation allowBlank="1" showInputMessage="1" showErrorMessage="1" promptTitle="Rate:" prompt="$12,396.39 /year /FTE NP" sqref="D38" xr:uid="{FA36AFA5-A18E-435D-BCF4-BC930B68A78F}"/>
    <dataValidation allowBlank="1" showInputMessage="1" showErrorMessage="1" promptTitle="Rate:" prompt="For 3 hours" sqref="D37" xr:uid="{F53756BF-9C47-4BF2-8FF6-5A3B85F91836}"/>
    <dataValidation allowBlank="1" showInputMessage="1" showErrorMessage="1" promptTitle="FTE Amount:" prompt="Enter FTE (Full Time Equivalent)" sqref="C38" xr:uid="{6DBC5805-A0CB-4EFB-9B4D-DF907966B4F2}"/>
    <dataValidation allowBlank="1" showInputMessage="1" showErrorMessage="1" promptTitle="Number of Sessionals" prompt="Enter Number" sqref="C37" xr:uid="{1AF82952-FDFA-4F2A-BC60-BE07D2F226DE}"/>
    <dataValidation allowBlank="1" showInputMessage="1" showErrorMessage="1" promptTitle="Physician Compensation" prompt="includes salary plus 20% in benefits and 5% relief" sqref="C46:C48" xr:uid="{BCDAEC83-FFCA-47B4-B140-F3876E66889E}"/>
  </dataValidations>
  <pageMargins left="0.7" right="0.7" top="0.75" bottom="0.75" header="0.3" footer="0.3"/>
  <pageSetup orientation="portrait" horizontalDpi="1200" verticalDpi="1200" r:id="rId1"/>
  <ignoredErrors>
    <ignoredError sqref="C29:C31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ABB9BBC-BD10-46FD-81FC-90A2B4A7E7CD}">
          <x14:formula1>
            <xm:f>'Drop Down'!$B$4:$B$52</xm:f>
          </x14:formula1>
          <xm:sqref>B9:B26</xm:sqref>
        </x14:dataValidation>
        <x14:dataValidation type="list" allowBlank="1" showInputMessage="1" showErrorMessage="1" xr:uid="{5563C177-2C63-409A-8EE2-EED3F0C267DA}">
          <x14:formula1>
            <xm:f>'Drop Down'!$J$4:$J$7</xm:f>
          </x14:formula1>
          <xm:sqref>C5</xm:sqref>
        </x14:dataValidation>
        <x14:dataValidation type="list" allowBlank="1" showInputMessage="1" showErrorMessage="1" xr:uid="{1B560BAF-340C-450D-B71C-F5F2FE178A52}">
          <x14:formula1>
            <xm:f>'Drop Down'!$L$4:$L$5</xm:f>
          </x14:formula1>
          <xm:sqref>C27:C31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87C5A-1762-410F-8AD4-FF406109C75A}">
  <dimension ref="A1:L53"/>
  <sheetViews>
    <sheetView workbookViewId="0">
      <selection activeCell="I15" sqref="I15"/>
    </sheetView>
  </sheetViews>
  <sheetFormatPr defaultRowHeight="12" x14ac:dyDescent="0.2"/>
  <cols>
    <col min="1" max="1" width="2.28515625" style="6" customWidth="1"/>
    <col min="2" max="2" width="32.140625" style="6" bestFit="1" customWidth="1"/>
    <col min="3" max="3" width="9.5703125" style="6" customWidth="1"/>
    <col min="4" max="4" width="30" style="6" customWidth="1"/>
    <col min="5" max="9" width="9.140625" style="6"/>
    <col min="10" max="10" width="23.28515625" style="6" bestFit="1" customWidth="1"/>
    <col min="11" max="11" width="9.140625" style="6"/>
    <col min="12" max="12" width="26.28515625" style="6" bestFit="1" customWidth="1"/>
    <col min="13" max="16384" width="9.140625" style="6"/>
  </cols>
  <sheetData>
    <row r="1" spans="1:12" ht="15.75" x14ac:dyDescent="0.25">
      <c r="A1" s="7" t="s">
        <v>32</v>
      </c>
    </row>
    <row r="2" spans="1:12" ht="15.75" x14ac:dyDescent="0.25">
      <c r="A2" s="7"/>
    </row>
    <row r="3" spans="1:12" ht="15.75" x14ac:dyDescent="0.25">
      <c r="B3" s="12" t="s">
        <v>33</v>
      </c>
      <c r="C3" s="12" t="s">
        <v>5</v>
      </c>
      <c r="D3" s="15" t="s">
        <v>4</v>
      </c>
      <c r="J3" s="15" t="s">
        <v>85</v>
      </c>
      <c r="L3" s="15" t="s">
        <v>4</v>
      </c>
    </row>
    <row r="4" spans="1:12" x14ac:dyDescent="0.2">
      <c r="B4" s="8" t="s">
        <v>7</v>
      </c>
      <c r="C4" s="9">
        <v>74148</v>
      </c>
      <c r="D4" s="14" t="s">
        <v>34</v>
      </c>
      <c r="J4" s="14" t="s">
        <v>86</v>
      </c>
      <c r="L4" s="14" t="s">
        <v>34</v>
      </c>
    </row>
    <row r="5" spans="1:12" x14ac:dyDescent="0.2">
      <c r="B5" s="10" t="s">
        <v>12</v>
      </c>
      <c r="C5" s="11">
        <v>74148</v>
      </c>
      <c r="D5" s="14" t="s">
        <v>34</v>
      </c>
      <c r="J5" s="14" t="s">
        <v>87</v>
      </c>
      <c r="L5" s="14" t="s">
        <v>56</v>
      </c>
    </row>
    <row r="6" spans="1:12" x14ac:dyDescent="0.2">
      <c r="B6" s="10" t="s">
        <v>11</v>
      </c>
      <c r="C6" s="11">
        <v>83742</v>
      </c>
      <c r="D6" s="14" t="s">
        <v>34</v>
      </c>
      <c r="J6" s="14" t="s">
        <v>88</v>
      </c>
    </row>
    <row r="7" spans="1:12" x14ac:dyDescent="0.2">
      <c r="B7" s="10" t="s">
        <v>35</v>
      </c>
      <c r="C7" s="11">
        <v>42519</v>
      </c>
      <c r="D7" s="14" t="s">
        <v>34</v>
      </c>
      <c r="J7" s="14" t="s">
        <v>89</v>
      </c>
    </row>
    <row r="8" spans="1:12" x14ac:dyDescent="0.2">
      <c r="B8" s="10" t="s">
        <v>36</v>
      </c>
      <c r="C8" s="11">
        <v>81233</v>
      </c>
      <c r="D8" s="14" t="s">
        <v>34</v>
      </c>
    </row>
    <row r="9" spans="1:12" x14ac:dyDescent="0.2">
      <c r="B9" s="10" t="s">
        <v>37</v>
      </c>
      <c r="C9" s="11">
        <v>59612</v>
      </c>
      <c r="D9" s="14" t="s">
        <v>34</v>
      </c>
    </row>
    <row r="10" spans="1:12" x14ac:dyDescent="0.2">
      <c r="B10" s="10" t="s">
        <v>38</v>
      </c>
      <c r="C10" s="11">
        <v>59612</v>
      </c>
      <c r="D10" s="14" t="s">
        <v>34</v>
      </c>
    </row>
    <row r="11" spans="1:12" x14ac:dyDescent="0.2">
      <c r="B11" s="10" t="s">
        <v>10</v>
      </c>
      <c r="C11" s="11">
        <v>59612</v>
      </c>
      <c r="D11" s="14" t="s">
        <v>34</v>
      </c>
    </row>
    <row r="12" spans="1:12" x14ac:dyDescent="0.2">
      <c r="B12" s="10" t="s">
        <v>39</v>
      </c>
      <c r="C12" s="11">
        <v>74148</v>
      </c>
      <c r="D12" s="14" t="s">
        <v>34</v>
      </c>
    </row>
    <row r="13" spans="1:12" x14ac:dyDescent="0.2">
      <c r="B13" s="10" t="s">
        <v>40</v>
      </c>
      <c r="C13" s="11">
        <v>74148</v>
      </c>
      <c r="D13" s="14" t="s">
        <v>34</v>
      </c>
    </row>
    <row r="14" spans="1:12" x14ac:dyDescent="0.2">
      <c r="B14" s="10" t="s">
        <v>41</v>
      </c>
      <c r="C14" s="11">
        <v>122178</v>
      </c>
      <c r="D14" s="14" t="s">
        <v>34</v>
      </c>
    </row>
    <row r="15" spans="1:12" x14ac:dyDescent="0.2">
      <c r="B15" s="10" t="s">
        <v>42</v>
      </c>
      <c r="C15" s="11">
        <v>74148</v>
      </c>
      <c r="D15" s="14" t="s">
        <v>34</v>
      </c>
    </row>
    <row r="16" spans="1:12" x14ac:dyDescent="0.2">
      <c r="B16" s="10" t="s">
        <v>43</v>
      </c>
      <c r="C16" s="11">
        <v>97292</v>
      </c>
      <c r="D16" s="14" t="s">
        <v>34</v>
      </c>
    </row>
    <row r="17" spans="2:4" x14ac:dyDescent="0.2">
      <c r="B17" s="10" t="s">
        <v>44</v>
      </c>
      <c r="C17" s="11">
        <v>80175</v>
      </c>
      <c r="D17" s="14" t="s">
        <v>34</v>
      </c>
    </row>
    <row r="18" spans="2:4" x14ac:dyDescent="0.2">
      <c r="B18" s="10" t="s">
        <v>45</v>
      </c>
      <c r="C18" s="11">
        <v>80175</v>
      </c>
      <c r="D18" s="14" t="s">
        <v>34</v>
      </c>
    </row>
    <row r="19" spans="2:4" x14ac:dyDescent="0.2">
      <c r="B19" s="10" t="s">
        <v>46</v>
      </c>
      <c r="C19" s="11">
        <v>145075</v>
      </c>
      <c r="D19" s="14" t="s">
        <v>34</v>
      </c>
    </row>
    <row r="20" spans="2:4" x14ac:dyDescent="0.2">
      <c r="B20" s="10" t="s">
        <v>47</v>
      </c>
      <c r="C20" s="11">
        <v>122178</v>
      </c>
      <c r="D20" s="14" t="s">
        <v>34</v>
      </c>
    </row>
    <row r="21" spans="2:4" x14ac:dyDescent="0.2">
      <c r="B21" s="10" t="s">
        <v>48</v>
      </c>
      <c r="C21" s="11">
        <v>74148</v>
      </c>
      <c r="D21" s="14" t="s">
        <v>34</v>
      </c>
    </row>
    <row r="22" spans="2:4" x14ac:dyDescent="0.2">
      <c r="B22" s="10" t="s">
        <v>49</v>
      </c>
      <c r="C22" s="11">
        <v>74148</v>
      </c>
      <c r="D22" s="14" t="s">
        <v>34</v>
      </c>
    </row>
    <row r="23" spans="2:4" x14ac:dyDescent="0.2">
      <c r="B23" s="10" t="s">
        <v>50</v>
      </c>
      <c r="C23" s="11">
        <v>74148</v>
      </c>
      <c r="D23" s="14" t="s">
        <v>34</v>
      </c>
    </row>
    <row r="24" spans="2:4" x14ac:dyDescent="0.2">
      <c r="B24" s="10" t="s">
        <v>51</v>
      </c>
      <c r="C24" s="11">
        <v>53159</v>
      </c>
      <c r="D24" s="14" t="s">
        <v>34</v>
      </c>
    </row>
    <row r="25" spans="2:4" x14ac:dyDescent="0.2">
      <c r="B25" s="10" t="s">
        <v>52</v>
      </c>
      <c r="C25" s="11">
        <v>74148</v>
      </c>
      <c r="D25" s="14" t="s">
        <v>34</v>
      </c>
    </row>
    <row r="26" spans="2:4" x14ac:dyDescent="0.2">
      <c r="B26" s="10" t="s">
        <v>53</v>
      </c>
      <c r="C26" s="11">
        <v>74148</v>
      </c>
      <c r="D26" s="14" t="s">
        <v>34</v>
      </c>
    </row>
    <row r="27" spans="2:4" x14ac:dyDescent="0.2">
      <c r="B27" s="10" t="s">
        <v>54</v>
      </c>
      <c r="C27" s="11">
        <v>81233</v>
      </c>
      <c r="D27" s="14" t="s">
        <v>34</v>
      </c>
    </row>
    <row r="28" spans="2:4" x14ac:dyDescent="0.2">
      <c r="B28" s="10" t="s">
        <v>55</v>
      </c>
      <c r="C28" s="11">
        <v>82000</v>
      </c>
      <c r="D28" s="14" t="s">
        <v>34</v>
      </c>
    </row>
    <row r="29" spans="2:4" x14ac:dyDescent="0.2">
      <c r="B29" s="10" t="s">
        <v>8</v>
      </c>
      <c r="C29" s="11">
        <v>42519</v>
      </c>
      <c r="D29" s="14" t="s">
        <v>56</v>
      </c>
    </row>
    <row r="30" spans="2:4" x14ac:dyDescent="0.2">
      <c r="B30" s="10" t="s">
        <v>57</v>
      </c>
      <c r="C30" s="11">
        <v>52568</v>
      </c>
      <c r="D30" s="14" t="s">
        <v>56</v>
      </c>
    </row>
    <row r="31" spans="2:4" x14ac:dyDescent="0.2">
      <c r="B31" s="10" t="s">
        <v>58</v>
      </c>
      <c r="C31" s="11">
        <v>93853</v>
      </c>
      <c r="D31" s="14" t="s">
        <v>56</v>
      </c>
    </row>
    <row r="32" spans="2:4" x14ac:dyDescent="0.2">
      <c r="B32" s="10" t="s">
        <v>59</v>
      </c>
      <c r="C32" s="11">
        <v>52568</v>
      </c>
      <c r="D32" s="14" t="s">
        <v>56</v>
      </c>
    </row>
    <row r="33" spans="2:4" x14ac:dyDescent="0.2">
      <c r="B33" s="10" t="s">
        <v>60</v>
      </c>
      <c r="C33" s="11">
        <v>74148</v>
      </c>
      <c r="D33" s="14" t="s">
        <v>56</v>
      </c>
    </row>
    <row r="34" spans="2:4" x14ac:dyDescent="0.2">
      <c r="B34" s="10" t="s">
        <v>61</v>
      </c>
      <c r="C34" s="11">
        <v>92472</v>
      </c>
      <c r="D34" s="14" t="s">
        <v>56</v>
      </c>
    </row>
    <row r="35" spans="2:4" x14ac:dyDescent="0.2">
      <c r="B35" s="10" t="s">
        <v>9</v>
      </c>
      <c r="C35" s="11">
        <v>58656</v>
      </c>
      <c r="D35" s="14" t="s">
        <v>56</v>
      </c>
    </row>
    <row r="36" spans="2:4" x14ac:dyDescent="0.2">
      <c r="B36" s="10" t="s">
        <v>62</v>
      </c>
      <c r="C36" s="11">
        <v>93853</v>
      </c>
      <c r="D36" s="14" t="s">
        <v>56</v>
      </c>
    </row>
    <row r="37" spans="2:4" x14ac:dyDescent="0.2">
      <c r="B37" s="10" t="s">
        <v>63</v>
      </c>
      <c r="C37" s="11">
        <v>106852</v>
      </c>
      <c r="D37" s="14" t="s">
        <v>56</v>
      </c>
    </row>
    <row r="38" spans="2:4" x14ac:dyDescent="0.2">
      <c r="B38" s="10" t="s">
        <v>64</v>
      </c>
      <c r="C38" s="11">
        <v>124576</v>
      </c>
      <c r="D38" s="14" t="s">
        <v>56</v>
      </c>
    </row>
    <row r="39" spans="2:4" x14ac:dyDescent="0.2">
      <c r="B39" s="10" t="s">
        <v>65</v>
      </c>
      <c r="C39" s="11">
        <v>80238</v>
      </c>
      <c r="D39" s="14" t="s">
        <v>56</v>
      </c>
    </row>
    <row r="40" spans="2:4" x14ac:dyDescent="0.2">
      <c r="B40" s="10" t="s">
        <v>66</v>
      </c>
      <c r="C40" s="11">
        <v>80238</v>
      </c>
      <c r="D40" s="14" t="s">
        <v>56</v>
      </c>
    </row>
    <row r="41" spans="2:4" x14ac:dyDescent="0.2">
      <c r="B41" s="10" t="s">
        <v>67</v>
      </c>
      <c r="C41" s="11">
        <v>66184</v>
      </c>
      <c r="D41" s="14" t="s">
        <v>56</v>
      </c>
    </row>
    <row r="42" spans="2:4" x14ac:dyDescent="0.2">
      <c r="B42" s="10" t="s">
        <v>68</v>
      </c>
      <c r="C42" s="11">
        <v>36889</v>
      </c>
      <c r="D42" s="14" t="s">
        <v>56</v>
      </c>
    </row>
    <row r="43" spans="2:4" x14ac:dyDescent="0.2">
      <c r="B43" s="10" t="s">
        <v>69</v>
      </c>
      <c r="C43" s="11">
        <v>80238</v>
      </c>
      <c r="D43" s="14" t="s">
        <v>56</v>
      </c>
    </row>
    <row r="44" spans="2:4" x14ac:dyDescent="0.2">
      <c r="B44" s="10" t="s">
        <v>70</v>
      </c>
      <c r="C44" s="11">
        <v>42519</v>
      </c>
      <c r="D44" s="14" t="s">
        <v>56</v>
      </c>
    </row>
    <row r="45" spans="2:4" x14ac:dyDescent="0.2">
      <c r="B45" s="10" t="s">
        <v>71</v>
      </c>
      <c r="C45" s="11">
        <v>42519</v>
      </c>
      <c r="D45" s="14" t="s">
        <v>56</v>
      </c>
    </row>
    <row r="46" spans="2:4" x14ac:dyDescent="0.2">
      <c r="B46" s="10" t="s">
        <v>72</v>
      </c>
      <c r="C46" s="11">
        <v>58656</v>
      </c>
      <c r="D46" s="14" t="s">
        <v>56</v>
      </c>
    </row>
    <row r="47" spans="2:4" x14ac:dyDescent="0.2">
      <c r="B47" s="10" t="s">
        <v>73</v>
      </c>
      <c r="C47" s="11">
        <v>74148</v>
      </c>
      <c r="D47" s="14" t="s">
        <v>56</v>
      </c>
    </row>
    <row r="48" spans="2:4" x14ac:dyDescent="0.2">
      <c r="B48" s="10" t="s">
        <v>74</v>
      </c>
      <c r="C48" s="11">
        <v>80076</v>
      </c>
      <c r="D48" s="14" t="s">
        <v>56</v>
      </c>
    </row>
    <row r="49" spans="2:4" x14ac:dyDescent="0.2">
      <c r="B49" s="10" t="s">
        <v>75</v>
      </c>
      <c r="C49" s="11">
        <v>42519</v>
      </c>
      <c r="D49" s="14" t="s">
        <v>56</v>
      </c>
    </row>
    <row r="50" spans="2:4" x14ac:dyDescent="0.2">
      <c r="B50" s="10" t="s">
        <v>76</v>
      </c>
      <c r="C50" s="11">
        <v>74148</v>
      </c>
      <c r="D50" s="14" t="s">
        <v>56</v>
      </c>
    </row>
    <row r="51" spans="2:4" x14ac:dyDescent="0.2">
      <c r="B51" s="10" t="s">
        <v>77</v>
      </c>
      <c r="C51" s="11">
        <v>42519</v>
      </c>
      <c r="D51" s="14" t="s">
        <v>56</v>
      </c>
    </row>
    <row r="52" spans="2:4" x14ac:dyDescent="0.2">
      <c r="B52" s="10" t="s">
        <v>78</v>
      </c>
      <c r="C52" s="11">
        <v>58656</v>
      </c>
      <c r="D52" s="14" t="s">
        <v>56</v>
      </c>
    </row>
    <row r="53" spans="2:4" x14ac:dyDescent="0.2">
      <c r="B53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B05BF11041C49A2E905F1B936D96D" ma:contentTypeVersion="16" ma:contentTypeDescription="Create a new document." ma:contentTypeScope="" ma:versionID="30be28eb7b2ff9d24bb6eca0667ca2fc">
  <xsd:schema xmlns:xsd="http://www.w3.org/2001/XMLSchema" xmlns:xs="http://www.w3.org/2001/XMLSchema" xmlns:p="http://schemas.microsoft.com/office/2006/metadata/properties" xmlns:ns2="2b9d4580-3640-4d21-ae80-e6dc504b7152" xmlns:ns3="7a1605d0-9be8-4740-a075-84325c2c2825" targetNamespace="http://schemas.microsoft.com/office/2006/metadata/properties" ma:root="true" ma:fieldsID="cda7a0b001c1e5c38107af4e8708cccb" ns2:_="" ns3:_="">
    <xsd:import namespace="2b9d4580-3640-4d21-ae80-e6dc504b7152"/>
    <xsd:import namespace="7a1605d0-9be8-4740-a075-84325c2c28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SearchProperties" minOccurs="0"/>
                <xsd:element ref="ns2:MediaLengthInSeconds" minOccurs="0"/>
                <xsd:element ref="ns2:s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9d4580-3640-4d21-ae80-e6dc504b71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44c0932-e3b5-4cef-bb0d-953d3280f5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sent" ma:index="23" nillable="true" ma:displayName="sent" ma:format="Dropdown" ma:internalName="sen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1605d0-9be8-4740-a075-84325c2c282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9d8247a-efa6-4605-ac11-f60615ceee8d}" ma:internalName="TaxCatchAll" ma:showField="CatchAllData" ma:web="7a1605d0-9be8-4740-a075-84325c2c28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a1605d0-9be8-4740-a075-84325c2c2825">
      <UserInfo>
        <DisplayName/>
        <AccountId xsi:nil="true"/>
        <AccountType/>
      </UserInfo>
    </SharedWithUsers>
    <lcf76f155ced4ddcb4097134ff3c332f xmlns="2b9d4580-3640-4d21-ae80-e6dc504b7152">
      <Terms xmlns="http://schemas.microsoft.com/office/infopath/2007/PartnerControls"/>
    </lcf76f155ced4ddcb4097134ff3c332f>
    <TaxCatchAll xmlns="7a1605d0-9be8-4740-a075-84325c2c2825" xsi:nil="true"/>
    <sent xmlns="2b9d4580-3640-4d21-ae80-e6dc504b7152" xsi:nil="true"/>
  </documentManagement>
</p:properties>
</file>

<file path=customXml/itemProps1.xml><?xml version="1.0" encoding="utf-8"?>
<ds:datastoreItem xmlns:ds="http://schemas.openxmlformats.org/officeDocument/2006/customXml" ds:itemID="{52A07D28-DC49-4CEA-BC4B-957D8461DD61}"/>
</file>

<file path=customXml/itemProps2.xml><?xml version="1.0" encoding="utf-8"?>
<ds:datastoreItem xmlns:ds="http://schemas.openxmlformats.org/officeDocument/2006/customXml" ds:itemID="{D5603F94-382A-4E5B-B940-E3D30BD4EC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F5BC1B-CDC7-49BF-8D46-21227422A093}">
  <ds:schemaRefs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d62ad1dc-c6c1-484a-8481-7520d6772ae7"/>
    <ds:schemaRef ds:uri="http://purl.org/dc/dcmitype/"/>
    <ds:schemaRef ds:uri="c4debc1c-9713-419e-9f2e-e5812fb6d65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Proposed Budget</vt:lpstr>
      <vt:lpstr>Drop Down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Pavic, Ivica</dc:creator>
  <cp:lastModifiedBy>Pavic, Ivica</cp:lastModifiedBy>
  <dcterms:created xsi:type="dcterms:W3CDTF">2025-04-04T20:20:40Z</dcterms:created>
  <dcterms:modified xsi:type="dcterms:W3CDTF">2025-04-09T22:07:23Z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270700</vt:r8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ntentTypeId">
    <vt:lpwstr>0x010100038B05BF11041C49A2E905F1B936D96D</vt:lpwstr>
  </property>
  <property fmtid="{D5CDD505-2E9C-101B-9397-08002B2CF9AE}" pid="6" name="MSIP_Label_034a106e-6316-442c-ad35-738afd673d2b_Enabled">
    <vt:lpwstr>true</vt:lpwstr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MSIP_Label_034a106e-6316-442c-ad35-738afd673d2b_Name">
    <vt:lpwstr>034a106e-6316-442c-ad35-738afd673d2b</vt:lpwstr>
  </property>
  <property fmtid="{D5CDD505-2E9C-101B-9397-08002B2CF9AE}" pid="10" name="MSIP_Label_034a106e-6316-442c-ad35-738afd673d2b_SetDate">
    <vt:lpwstr>2023-08-11T15:05:01Z</vt:lpwstr>
  </property>
  <property fmtid="{D5CDD505-2E9C-101B-9397-08002B2CF9AE}" pid="11" name="_ExtendedDescription">
    <vt:lpwstr/>
  </property>
  <property fmtid="{D5CDD505-2E9C-101B-9397-08002B2CF9AE}" pid="12" name="TriggerFlowInfo">
    <vt:lpwstr/>
  </property>
  <property fmtid="{D5CDD505-2E9C-101B-9397-08002B2CF9AE}" pid="13" name="MSIP_Label_034a106e-6316-442c-ad35-738afd673d2b_ContentBits">
    <vt:lpwstr>0</vt:lpwstr>
  </property>
  <property fmtid="{D5CDD505-2E9C-101B-9397-08002B2CF9AE}" pid="14" name="MSIP_Label_034a106e-6316-442c-ad35-738afd673d2b_SiteId">
    <vt:lpwstr>cddc1229-ac2a-4b97-b78a-0e5cacb5865c</vt:lpwstr>
  </property>
  <property fmtid="{D5CDD505-2E9C-101B-9397-08002B2CF9AE}" pid="15" name="MSIP_Label_034a106e-6316-442c-ad35-738afd673d2b_Method">
    <vt:lpwstr>Standard</vt:lpwstr>
  </property>
  <property fmtid="{D5CDD505-2E9C-101B-9397-08002B2CF9AE}" pid="16" name="xd_Signature">
    <vt:bool>false</vt:bool>
  </property>
  <property fmtid="{D5CDD505-2E9C-101B-9397-08002B2CF9AE}" pid="17" name="MSIP_Label_034a106e-6316-442c-ad35-738afd673d2b_ActionId">
    <vt:lpwstr>369a1825-8c69-4dc0-983a-903cfa6d34f3</vt:lpwstr>
  </property>
</Properties>
</file>