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056"/>
  </bookViews>
  <sheets>
    <sheet name="Factors" sheetId="1" r:id="rId1"/>
    <sheet name="Eval" sheetId="2" r:id="rId2"/>
  </sheets>
  <definedNames>
    <definedName name="_xlnm.Print_Area" localSheetId="0">Factors!$A$1:$O$65</definedName>
  </definedNames>
  <calcPr calcId="145621"/>
</workbook>
</file>

<file path=xl/calcChain.xml><?xml version="1.0" encoding="utf-8"?>
<calcChain xmlns="http://schemas.openxmlformats.org/spreadsheetml/2006/main">
  <c r="L15" i="2" l="1"/>
  <c r="J82" i="1" l="1"/>
  <c r="J81" i="1"/>
  <c r="I81" i="1"/>
  <c r="J80" i="1"/>
  <c r="J79" i="1"/>
  <c r="J78" i="1"/>
  <c r="J77" i="1"/>
  <c r="J76" i="1"/>
  <c r="I76" i="1"/>
  <c r="J75" i="1"/>
  <c r="I75" i="1"/>
  <c r="J74" i="1"/>
  <c r="I74" i="1"/>
  <c r="J73" i="1"/>
  <c r="J72" i="1"/>
  <c r="I72" i="1"/>
  <c r="J71" i="1"/>
  <c r="I71" i="1"/>
  <c r="J70" i="1"/>
  <c r="I70" i="1"/>
  <c r="J69" i="1"/>
  <c r="I69" i="1"/>
  <c r="I68" i="1"/>
  <c r="H68" i="1" s="1"/>
  <c r="J68" i="1" s="1"/>
  <c r="J67" i="1"/>
  <c r="I67" i="1"/>
  <c r="H67" i="1"/>
  <c r="B63" i="1"/>
  <c r="B82" i="1" s="1"/>
  <c r="B62" i="1"/>
  <c r="B81" i="1" s="1"/>
  <c r="B61" i="1"/>
  <c r="B80" i="1" s="1"/>
  <c r="B60" i="1"/>
  <c r="B79" i="1" s="1"/>
  <c r="B59" i="1"/>
  <c r="B78" i="1" s="1"/>
  <c r="B58" i="1"/>
  <c r="B77" i="1" s="1"/>
  <c r="B57" i="1"/>
  <c r="B76" i="1" s="1"/>
  <c r="B56" i="1"/>
  <c r="B75" i="1" s="1"/>
  <c r="B55" i="1"/>
  <c r="B74" i="1" s="1"/>
  <c r="B54" i="1"/>
  <c r="B73" i="1" s="1"/>
  <c r="B53" i="1"/>
  <c r="B72" i="1" s="1"/>
  <c r="B52" i="1"/>
  <c r="B71" i="1" s="1"/>
  <c r="B51" i="1"/>
  <c r="B70" i="1" s="1"/>
  <c r="B50" i="1"/>
  <c r="B69" i="1" s="1"/>
  <c r="B49" i="1"/>
  <c r="B68" i="1" s="1"/>
  <c r="B48" i="1"/>
  <c r="B67" i="1" s="1"/>
  <c r="B40" i="1"/>
  <c r="C40" i="1" s="1"/>
  <c r="C39" i="1"/>
  <c r="B38" i="1"/>
  <c r="B35" i="1"/>
  <c r="C34" i="1"/>
  <c r="C33" i="1"/>
  <c r="C32" i="1"/>
  <c r="C31" i="1"/>
  <c r="B30" i="1"/>
  <c r="C30" i="1" s="1"/>
  <c r="B27" i="1"/>
  <c r="C26" i="1"/>
  <c r="C25" i="1"/>
  <c r="B24" i="1"/>
  <c r="C24" i="1" s="1"/>
  <c r="B21" i="1"/>
  <c r="C20" i="1"/>
  <c r="C19" i="1"/>
  <c r="C18" i="1"/>
  <c r="B17" i="1"/>
  <c r="C17" i="1" s="1"/>
  <c r="B11" i="1"/>
  <c r="C11" i="1" s="1"/>
  <c r="C10" i="1"/>
  <c r="C9" i="1"/>
  <c r="C8" i="1"/>
  <c r="C7" i="1"/>
  <c r="B36" i="1" l="1"/>
  <c r="C27" i="1"/>
  <c r="B22" i="1"/>
  <c r="B12" i="1"/>
  <c r="C21" i="1"/>
  <c r="B28" i="1"/>
  <c r="C28" i="1"/>
  <c r="C35" i="1"/>
  <c r="C36" i="1" s="1"/>
  <c r="B43" i="1"/>
  <c r="B44" i="1" s="1"/>
  <c r="C22" i="1"/>
  <c r="C38" i="1"/>
  <c r="C41" i="1" s="1"/>
  <c r="B41" i="1"/>
</calcChain>
</file>

<file path=xl/sharedStrings.xml><?xml version="1.0" encoding="utf-8"?>
<sst xmlns="http://schemas.openxmlformats.org/spreadsheetml/2006/main" count="179" uniqueCount="123">
  <si>
    <t>Factor Formula (100% divded between 4 factors)</t>
  </si>
  <si>
    <t>Factors</t>
  </si>
  <si>
    <t>Weight</t>
  </si>
  <si>
    <t>Points</t>
  </si>
  <si>
    <t>Skill</t>
  </si>
  <si>
    <t>Effort</t>
  </si>
  <si>
    <t>Responsibility</t>
  </si>
  <si>
    <t>Working Conditions</t>
  </si>
  <si>
    <t>Total Value for the System:</t>
  </si>
  <si>
    <t>Subfactor Formula (100% divded between 10 factors)</t>
  </si>
  <si>
    <t>Factors &amp; Subfactors</t>
  </si>
  <si>
    <t>Points for Levels</t>
  </si>
  <si>
    <t>Knowledge / Education / Training  (KET)</t>
  </si>
  <si>
    <t>Very little training needed, step by step directions</t>
  </si>
  <si>
    <t>Limited training needed</t>
  </si>
  <si>
    <t>Some training needed, job specific courses may be needed</t>
  </si>
  <si>
    <t>Higher level of training needed, occupational specific courses, longer training period</t>
  </si>
  <si>
    <t xml:space="preserve">Some specialized training and schooling required, designation or certificate, may need to up date skills periodically </t>
  </si>
  <si>
    <t>Advanced specialized training and schooling required, degree required, requirement for continuous update of skills and knowledge</t>
  </si>
  <si>
    <t>Skills Gained By Experience  (SGE)</t>
  </si>
  <si>
    <t>Very little acquired knowledge</t>
  </si>
  <si>
    <t>Limited acquired knowledge</t>
  </si>
  <si>
    <t>Some acquired knowledge</t>
  </si>
  <si>
    <t>Higher level of acquired job knowledge, often progressive experience</t>
  </si>
  <si>
    <t>Some specialized acquired job knowledge, generally progressive experience</t>
  </si>
  <si>
    <t>Specialized acquired job knowledge required, progressive experience</t>
  </si>
  <si>
    <t>Problem-Solving / Judgement / Decision Making  (PJD)</t>
  </si>
  <si>
    <t>Tasks are routine and standard, established guidelines are well detailed by manager/org. No choice of independent action or judgement. Established way of completing assigned tasks with uncomplicated instructions and routines for problem solving.</t>
  </si>
  <si>
    <t xml:space="preserve">Problems are well defined.  Solutions or required responses are usually set. Little or no choice of independent action or judgement. Problem solving outcomes are highly predictable. </t>
  </si>
  <si>
    <t>Problems are somewhat standardized with infrequent new problem situations.  Unusual problems are usually referred to someone else.  May involve limited choice of independent action or judgement.</t>
  </si>
  <si>
    <t>Problems tend to be variable.  Occasionally unique problems are referred to someone else, sometimes refers recommendations for approval.  Typically involves choice of independent action or judgement.</t>
  </si>
  <si>
    <t>Problems are most often variable, non-standardized that require significant interpretation and analysis.  Seldom are problems referred to someone else; frequently approves recommendations.  Frequent opportunity for independent action or judgement.</t>
  </si>
  <si>
    <t xml:space="preserve">Problems or issues tend to be unique and complex and require extensive interpretation and analysis.  Ultimately responsible for resolving issues, making final decisions and developing solutions and taking action. </t>
  </si>
  <si>
    <t xml:space="preserve">Mental / Sensory Demand  (MSD)  </t>
  </si>
  <si>
    <t>Activities are low intensity, less than 2 hrs/day</t>
  </si>
  <si>
    <t>Activities are low intensity, more than 2 hrs/day</t>
  </si>
  <si>
    <t>Activities are moderate intensity, less than 2 hrs/day</t>
  </si>
  <si>
    <t>Activities are moderate intensity at 2 - 4 hrs/day, or high intensity less than 2 hrs/day</t>
  </si>
  <si>
    <t>Activities are moderate intensity at 4 hrs/day, or high intensity less than 2 - 4 hrs/day</t>
  </si>
  <si>
    <t>Activities are high intensity, more than 4 hrs/day</t>
  </si>
  <si>
    <t>Physical Skill &amp; Effort  (PSE)</t>
  </si>
  <si>
    <t>Personnel / Supervisory / Confidential Information  (PSC), Responsibility for Independent Action</t>
  </si>
  <si>
    <t>No people responsibility, restricted access to confidential information.   Supervised.</t>
  </si>
  <si>
    <t>No people responsibility, limited access to confidential information.  Usually supervised.</t>
  </si>
  <si>
    <t>Some people responsibility, provides informal training / instruction to others, limited access to confidential info</t>
  </si>
  <si>
    <t>Moderate people responsibility, occasionally assigns or coordinates the work of other, full access to confidential info</t>
  </si>
  <si>
    <t>Direct people responsibility, may supervise area, provides formal training as needed, full access to confidential info.  Approval not required for majority of actions.</t>
  </si>
  <si>
    <t>Full responsibility for actions of/and affecting the entire organization.    Independent discipline decisions. Responsible for confidential info.</t>
  </si>
  <si>
    <t>Information / Medical Directives / Policies &amp; Procedures Responsibility (IMD)</t>
  </si>
  <si>
    <t>No information, MD, PP resources responsibility</t>
  </si>
  <si>
    <t>Limited information, MD, PP resources responsibility</t>
  </si>
  <si>
    <t>Some information, MD, PP resources responsibility</t>
  </si>
  <si>
    <t>Moderate information, MD, PP resources responsibility</t>
  </si>
  <si>
    <t xml:space="preserve">Considerable information, MD, PP resources responsibility, may be involved in collective info, MD or PP matters.  </t>
  </si>
  <si>
    <t>Extensive/overall responsibility for developing, managing and approving  information, MD, PP, accountable for compliance and audit issues.</t>
  </si>
  <si>
    <t>Financial Resources &amp; Assets Responsibility (FIN)</t>
  </si>
  <si>
    <t>No financial resources responsibility</t>
  </si>
  <si>
    <t>Infrequently involved in financial matters, little or no negative impact on org.</t>
  </si>
  <si>
    <t>Compiles, records, maintains financial info and data, collects and balances cash transactions, some negative impact on org.</t>
  </si>
  <si>
    <t>Formulates budgetary needs and submits for approval; moderate negative impact on org.</t>
  </si>
  <si>
    <t>Evaluates/audits own and others financial info and data; significant negative impact on org.</t>
  </si>
  <si>
    <t>Formulates, develops and approves organization budget planning and expenditures, liaises with auditors, MOHTLC officials, legal personnel etc; serious negative impact on org.</t>
  </si>
  <si>
    <t>Effect of Errors / Accountability  (EOE)</t>
  </si>
  <si>
    <t>Very limited EOE responsibility</t>
  </si>
  <si>
    <t>Limited EOE responsibility</t>
  </si>
  <si>
    <t>Some EOE responsibility</t>
  </si>
  <si>
    <t>Substantial EOE responsibility, may require interventions by manager.</t>
  </si>
  <si>
    <t>Considerable / serious EOE responsibility, may require interventions by ED or Board.</t>
  </si>
  <si>
    <t>Extensive personal or organizational EOE responsibility.  Effects may have serious impact on organization or public health.</t>
  </si>
  <si>
    <t>Environment / Exposure to Risk  (ENV)</t>
  </si>
  <si>
    <t>No or limited exposure to risk of injury, harm or illness</t>
  </si>
  <si>
    <t>Minor exposure to risk of injury, harm or illness</t>
  </si>
  <si>
    <t>Some exposure to risk of injury, harm or illness</t>
  </si>
  <si>
    <t>Moderate exposure to risk of injury, harm or illness</t>
  </si>
  <si>
    <t>Frequent exposure to risk of injury, harm or illness; extra safety measures may be needed</t>
  </si>
  <si>
    <t>High risk of injury, harm or illness; more stringent safety measures may be needed</t>
  </si>
  <si>
    <t>Total Value for the system:</t>
  </si>
  <si>
    <t>Check:</t>
  </si>
  <si>
    <t>Job Classes</t>
  </si>
  <si>
    <t>TOTAL</t>
  </si>
  <si>
    <t>KET</t>
  </si>
  <si>
    <t>SGE</t>
  </si>
  <si>
    <t>PJD</t>
  </si>
  <si>
    <t>MSD</t>
  </si>
  <si>
    <t>PSE</t>
  </si>
  <si>
    <t>PSC</t>
  </si>
  <si>
    <t>IMD</t>
  </si>
  <si>
    <t>FIN</t>
  </si>
  <si>
    <t>EOE</t>
  </si>
  <si>
    <t>ENV</t>
  </si>
  <si>
    <t>Nurse Practitioner</t>
  </si>
  <si>
    <t>Social Worker MSW</t>
  </si>
  <si>
    <t>Chiropodist</t>
  </si>
  <si>
    <t>Occupational Therapist</t>
  </si>
  <si>
    <t>Registered Nurse (Educator)</t>
  </si>
  <si>
    <t>Registered Nurse (Educator) - part time</t>
  </si>
  <si>
    <t>Registered Nurse (Occupational Health Nurse) - part time</t>
  </si>
  <si>
    <t>Registered Dietitian</t>
  </si>
  <si>
    <t>Case Manager</t>
  </si>
  <si>
    <t>Registered Practical Nurse</t>
  </si>
  <si>
    <t>Registered Practical Nurse - part time</t>
  </si>
  <si>
    <t>Registered Practical Nurse - casual</t>
  </si>
  <si>
    <t>Lab Technician - part time</t>
  </si>
  <si>
    <t>Lab Technician - casual</t>
  </si>
  <si>
    <t>Receptionist</t>
  </si>
  <si>
    <t>Receptionist - part time</t>
  </si>
  <si>
    <t>Hourly Rate (as per Collective Agreement)</t>
  </si>
  <si>
    <t>HOOPP Er</t>
  </si>
  <si>
    <t>Benefits Amount with Dep at top rate (per hour)</t>
  </si>
  <si>
    <t>Benefit Premium -LTD per month</t>
  </si>
  <si>
    <t>TOTAL HOURLY RATE INCL Benefits (no HOOPP)</t>
  </si>
  <si>
    <t>Social Worker, MSW</t>
  </si>
  <si>
    <t/>
  </si>
  <si>
    <t>Female Job Classes</t>
  </si>
  <si>
    <t>Gap</t>
  </si>
  <si>
    <t>Lab Technician</t>
  </si>
  <si>
    <t>Rapids Family Health Team</t>
  </si>
  <si>
    <t>ONA Pay Equity</t>
  </si>
  <si>
    <t>Job Rate</t>
  </si>
  <si>
    <t>Male Comparator</t>
  </si>
  <si>
    <t>Registered Dietician</t>
  </si>
  <si>
    <t>Gender Neutral Job Evaluation System - Rapids Family Health Team</t>
  </si>
  <si>
    <t>Job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</si>
</sst>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89">
    <xf numFmtId="0" fontId="0" fillId="0" borderId="0" xfId="0"/>
    <xf numFmtId="0" fontId="5" fillId="0" borderId="0" xfId="0" applyFont="1" applyAlignment="1">
      <alignment wrapText="1"/>
    </xf>
    <xf numFmtId="0" fontId="0" fillId="0" borderId="0" xfId="0" applyBorder="1"/>
    <xf numFmtId="0" fontId="4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3" fillId="6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left" wrapText="1"/>
    </xf>
    <xf numFmtId="0" fontId="3" fillId="5" borderId="2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7" borderId="2" xfId="0" applyFill="1" applyBorder="1"/>
    <xf numFmtId="0" fontId="0" fillId="7" borderId="2" xfId="0" applyFill="1" applyBorder="1" applyAlignment="1">
      <alignment horizontal="left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6" borderId="4" xfId="2" applyFont="1" applyFill="1" applyBorder="1" applyAlignment="1">
      <alignment vertical="center"/>
    </xf>
    <xf numFmtId="0" fontId="0" fillId="0" borderId="2" xfId="0" applyBorder="1"/>
    <xf numFmtId="0" fontId="5" fillId="5" borderId="2" xfId="0" applyFont="1" applyFill="1" applyBorder="1" applyAlignment="1">
      <alignment horizontal="left" vertical="center" wrapText="1"/>
    </xf>
    <xf numFmtId="0" fontId="3" fillId="5" borderId="4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0" xfId="0" applyFont="1" applyAlignment="1">
      <alignment horizontal="right" wrapText="1"/>
    </xf>
    <xf numFmtId="0" fontId="3" fillId="6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Fill="1" applyBorder="1"/>
    <xf numFmtId="0" fontId="5" fillId="0" borderId="2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9" borderId="7" xfId="0" applyFont="1" applyFill="1" applyBorder="1" applyAlignment="1" applyProtection="1">
      <alignment horizontal="center" vertical="center"/>
    </xf>
    <xf numFmtId="44" fontId="11" fillId="10" borderId="7" xfId="1" applyFont="1" applyFill="1" applyBorder="1" applyAlignment="1" applyProtection="1">
      <alignment horizontal="center" vertical="center" wrapText="1"/>
    </xf>
    <xf numFmtId="0" fontId="12" fillId="11" borderId="8" xfId="0" applyFont="1" applyFill="1" applyBorder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center" vertical="center" wrapText="1"/>
    </xf>
    <xf numFmtId="0" fontId="13" fillId="12" borderId="2" xfId="0" applyFont="1" applyFill="1" applyBorder="1" applyAlignment="1">
      <alignment vertical="center" wrapText="1"/>
    </xf>
    <xf numFmtId="0" fontId="13" fillId="0" borderId="0" xfId="0" applyFont="1"/>
    <xf numFmtId="0" fontId="13" fillId="13" borderId="9" xfId="0" applyFont="1" applyFill="1" applyBorder="1" applyProtection="1">
      <protection locked="0"/>
    </xf>
    <xf numFmtId="44" fontId="13" fillId="14" borderId="9" xfId="1" applyFont="1" applyFill="1" applyBorder="1" applyProtection="1">
      <protection locked="0"/>
    </xf>
    <xf numFmtId="44" fontId="13" fillId="15" borderId="10" xfId="1" applyFont="1" applyFill="1" applyBorder="1" applyProtection="1">
      <protection hidden="1"/>
    </xf>
    <xf numFmtId="2" fontId="0" fillId="0" borderId="2" xfId="0" applyNumberFormat="1" applyBorder="1" applyProtection="1">
      <protection hidden="1"/>
    </xf>
    <xf numFmtId="44" fontId="0" fillId="12" borderId="2" xfId="0" applyNumberFormat="1" applyFill="1" applyBorder="1"/>
    <xf numFmtId="44" fontId="0" fillId="0" borderId="0" xfId="0" applyNumberFormat="1"/>
    <xf numFmtId="0" fontId="13" fillId="13" borderId="2" xfId="0" applyFont="1" applyFill="1" applyBorder="1" applyProtection="1">
      <protection locked="0"/>
    </xf>
    <xf numFmtId="44" fontId="13" fillId="14" borderId="2" xfId="1" applyFont="1" applyFill="1" applyBorder="1" applyProtection="1">
      <protection locked="0"/>
    </xf>
    <xf numFmtId="44" fontId="13" fillId="15" borderId="11" xfId="1" applyFont="1" applyFill="1" applyBorder="1" applyProtection="1">
      <protection hidden="1"/>
    </xf>
    <xf numFmtId="2" fontId="0" fillId="0" borderId="2" xfId="0" applyNumberFormat="1" applyBorder="1"/>
    <xf numFmtId="44" fontId="13" fillId="11" borderId="11" xfId="1" applyFont="1" applyFill="1" applyBorder="1" applyProtection="1">
      <protection hidden="1"/>
    </xf>
    <xf numFmtId="2" fontId="0" fillId="16" borderId="2" xfId="0" applyNumberFormat="1" applyFill="1" applyBorder="1" applyProtection="1">
      <protection hidden="1"/>
    </xf>
    <xf numFmtId="0" fontId="0" fillId="16" borderId="2" xfId="0" applyFill="1" applyBorder="1"/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0" xfId="0" applyFont="1"/>
    <xf numFmtId="0" fontId="3" fillId="0" borderId="0" xfId="0" applyFont="1" applyFill="1" applyAlignment="1">
      <alignment horizontal="left" wrapText="1"/>
    </xf>
    <xf numFmtId="0" fontId="6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85"/>
  <sheetViews>
    <sheetView tabSelected="1" zoomScale="80" zoomScaleNormal="80" workbookViewId="0">
      <selection sqref="A1:G1"/>
    </sheetView>
  </sheetViews>
  <sheetFormatPr defaultRowHeight="15.6" x14ac:dyDescent="0.3"/>
  <cols>
    <col min="1" max="1" width="58.44140625" style="1" customWidth="1"/>
    <col min="2" max="2" width="7.33203125" customWidth="1"/>
    <col min="3" max="3" width="6.77734375" customWidth="1"/>
    <col min="4" max="4" width="6.21875" customWidth="1"/>
    <col min="5" max="5" width="40.6640625" customWidth="1"/>
    <col min="6" max="6" width="10.6640625" customWidth="1"/>
    <col min="7" max="7" width="34.33203125" customWidth="1"/>
    <col min="8" max="8" width="15.44140625" customWidth="1"/>
    <col min="9" max="9" width="33.6640625" customWidth="1"/>
    <col min="10" max="10" width="12.5546875" customWidth="1"/>
    <col min="11" max="11" width="33" customWidth="1"/>
    <col min="12" max="12" width="7.6640625" customWidth="1"/>
    <col min="13" max="13" width="31.109375" customWidth="1"/>
    <col min="14" max="14" width="10.44140625" customWidth="1"/>
    <col min="15" max="15" width="34.33203125" customWidth="1"/>
  </cols>
  <sheetData>
    <row r="1" spans="1:15" ht="24" customHeight="1" x14ac:dyDescent="0.3">
      <c r="A1" s="88" t="s">
        <v>121</v>
      </c>
      <c r="B1" s="88"/>
      <c r="C1" s="88"/>
      <c r="D1" s="88"/>
      <c r="E1" s="88"/>
      <c r="F1" s="88"/>
      <c r="G1" s="88"/>
    </row>
    <row r="2" spans="1:15" ht="6.6" customHeight="1" x14ac:dyDescent="0.3"/>
    <row r="3" spans="1:15" ht="12" customHeight="1" x14ac:dyDescent="0.3">
      <c r="A3" s="81" t="s">
        <v>0</v>
      </c>
      <c r="B3" s="81"/>
      <c r="C3" s="81"/>
      <c r="D3" s="2"/>
      <c r="E3" s="2"/>
      <c r="F3" s="2"/>
      <c r="G3" s="2"/>
      <c r="H3" s="2"/>
      <c r="I3" s="2"/>
    </row>
    <row r="4" spans="1:15" ht="4.2" customHeight="1" x14ac:dyDescent="0.3">
      <c r="D4" s="2"/>
      <c r="E4" s="2"/>
      <c r="F4" s="2"/>
      <c r="G4" s="2"/>
      <c r="H4" s="2"/>
      <c r="I4" s="2"/>
    </row>
    <row r="5" spans="1:15" x14ac:dyDescent="0.3">
      <c r="A5" s="3" t="s">
        <v>1</v>
      </c>
      <c r="B5" s="4" t="s">
        <v>2</v>
      </c>
      <c r="C5" s="4" t="s">
        <v>3</v>
      </c>
      <c r="D5" s="82"/>
      <c r="E5" s="82"/>
      <c r="F5" s="82"/>
      <c r="G5" s="82"/>
      <c r="H5" s="82"/>
      <c r="I5" s="82"/>
    </row>
    <row r="6" spans="1:15" ht="4.2" customHeight="1" x14ac:dyDescent="0.3">
      <c r="A6" s="3"/>
      <c r="B6" s="4"/>
      <c r="C6" s="4"/>
      <c r="D6" s="5"/>
      <c r="E6" s="5"/>
      <c r="F6" s="5"/>
      <c r="G6" s="5"/>
      <c r="H6" s="5"/>
      <c r="I6" s="5"/>
    </row>
    <row r="7" spans="1:15" x14ac:dyDescent="0.3">
      <c r="A7" s="6" t="s">
        <v>4</v>
      </c>
      <c r="B7" s="7">
        <v>33</v>
      </c>
      <c r="C7" s="8">
        <f>+B7*10</f>
        <v>330</v>
      </c>
      <c r="D7" s="2"/>
      <c r="E7" s="2"/>
      <c r="F7" s="2"/>
      <c r="G7" s="2"/>
      <c r="H7" s="2"/>
      <c r="I7" s="2"/>
    </row>
    <row r="8" spans="1:15" x14ac:dyDescent="0.3">
      <c r="A8" s="6" t="s">
        <v>5</v>
      </c>
      <c r="B8" s="7">
        <v>20</v>
      </c>
      <c r="C8" s="8">
        <f t="shared" ref="C8:C11" si="0">+B8*10</f>
        <v>200</v>
      </c>
      <c r="D8" s="2"/>
      <c r="E8" s="2"/>
      <c r="F8" s="2"/>
      <c r="G8" s="2"/>
      <c r="H8" s="2"/>
      <c r="I8" s="2"/>
    </row>
    <row r="9" spans="1:15" x14ac:dyDescent="0.3">
      <c r="A9" s="6" t="s">
        <v>6</v>
      </c>
      <c r="B9" s="7">
        <v>41</v>
      </c>
      <c r="C9" s="8">
        <f t="shared" si="0"/>
        <v>410</v>
      </c>
      <c r="D9" s="2"/>
      <c r="E9" s="2"/>
      <c r="F9" s="2"/>
      <c r="G9" s="2"/>
      <c r="H9" s="2"/>
      <c r="I9" s="2"/>
    </row>
    <row r="10" spans="1:15" x14ac:dyDescent="0.3">
      <c r="A10" s="6" t="s">
        <v>7</v>
      </c>
      <c r="B10" s="7">
        <v>6</v>
      </c>
      <c r="C10" s="8">
        <f t="shared" si="0"/>
        <v>60</v>
      </c>
      <c r="D10" s="2"/>
      <c r="E10" s="2"/>
      <c r="F10" s="2"/>
      <c r="G10" s="2"/>
      <c r="H10" s="2"/>
      <c r="I10" s="2"/>
    </row>
    <row r="11" spans="1:15" ht="16.95" customHeight="1" x14ac:dyDescent="0.3">
      <c r="A11" s="9" t="s">
        <v>8</v>
      </c>
      <c r="B11" s="10">
        <f>+B10+B9+B8+B7</f>
        <v>100</v>
      </c>
      <c r="C11" s="11">
        <f t="shared" si="0"/>
        <v>1000</v>
      </c>
      <c r="D11" s="2"/>
      <c r="E11" s="2"/>
      <c r="F11" s="2"/>
      <c r="G11" s="2"/>
      <c r="H11" s="2"/>
      <c r="I11" s="2"/>
    </row>
    <row r="12" spans="1:15" ht="10.199999999999999" customHeight="1" x14ac:dyDescent="0.3">
      <c r="B12" s="12" t="b">
        <f>+B11=100</f>
        <v>1</v>
      </c>
      <c r="C12" s="13"/>
    </row>
    <row r="13" spans="1:15" ht="15" customHeight="1" x14ac:dyDescent="0.3">
      <c r="A13" s="83" t="s">
        <v>9</v>
      </c>
      <c r="B13" s="83"/>
      <c r="C13" s="83"/>
    </row>
    <row r="14" spans="1:15" ht="4.2" customHeight="1" x14ac:dyDescent="0.3"/>
    <row r="15" spans="1:15" x14ac:dyDescent="0.3">
      <c r="A15" s="3" t="s">
        <v>10</v>
      </c>
      <c r="B15" s="4" t="s">
        <v>2</v>
      </c>
      <c r="C15" s="4" t="s">
        <v>3</v>
      </c>
      <c r="D15" s="84" t="s">
        <v>11</v>
      </c>
      <c r="E15" s="85"/>
      <c r="F15" s="85"/>
      <c r="G15" s="85"/>
      <c r="H15" s="85"/>
      <c r="I15" s="86"/>
    </row>
    <row r="16" spans="1:15" ht="12.6" customHeight="1" x14ac:dyDescent="0.3">
      <c r="D16" s="14">
        <v>1</v>
      </c>
      <c r="E16" s="14">
        <v>1</v>
      </c>
      <c r="F16" s="14">
        <v>2</v>
      </c>
      <c r="G16" s="14">
        <v>2</v>
      </c>
      <c r="H16" s="14">
        <v>3</v>
      </c>
      <c r="I16" s="14">
        <v>3</v>
      </c>
      <c r="J16" s="14">
        <v>4</v>
      </c>
      <c r="K16" s="14">
        <v>4</v>
      </c>
      <c r="L16" s="14">
        <v>5</v>
      </c>
      <c r="M16" s="14">
        <v>5</v>
      </c>
      <c r="N16" s="14">
        <v>6</v>
      </c>
      <c r="O16" s="14">
        <v>6</v>
      </c>
    </row>
    <row r="17" spans="1:15" ht="16.95" customHeight="1" x14ac:dyDescent="0.3">
      <c r="A17" s="15" t="s">
        <v>4</v>
      </c>
      <c r="B17" s="16">
        <f>+B7</f>
        <v>33</v>
      </c>
      <c r="C17" s="17">
        <f>+B17*10</f>
        <v>330</v>
      </c>
      <c r="D17" s="18"/>
      <c r="E17" s="18"/>
      <c r="F17" s="18"/>
      <c r="G17" s="19"/>
      <c r="H17" s="18"/>
      <c r="I17" s="19"/>
      <c r="J17" s="18"/>
      <c r="K17" s="19"/>
      <c r="L17" s="18"/>
      <c r="M17" s="19"/>
      <c r="N17" s="18"/>
      <c r="O17" s="18"/>
    </row>
    <row r="18" spans="1:15" ht="72.599999999999994" customHeight="1" x14ac:dyDescent="0.3">
      <c r="A18" s="20" t="s">
        <v>12</v>
      </c>
      <c r="B18" s="21">
        <v>12</v>
      </c>
      <c r="C18" s="22">
        <f>+B18*10</f>
        <v>120</v>
      </c>
      <c r="D18" s="21">
        <v>20</v>
      </c>
      <c r="E18" s="23" t="s">
        <v>13</v>
      </c>
      <c r="F18" s="21">
        <v>40</v>
      </c>
      <c r="G18" s="23" t="s">
        <v>14</v>
      </c>
      <c r="H18" s="21">
        <v>60</v>
      </c>
      <c r="I18" s="23" t="s">
        <v>15</v>
      </c>
      <c r="J18" s="21">
        <v>80</v>
      </c>
      <c r="K18" s="23" t="s">
        <v>16</v>
      </c>
      <c r="L18" s="21">
        <v>100</v>
      </c>
      <c r="M18" s="23" t="s">
        <v>17</v>
      </c>
      <c r="N18" s="21">
        <v>120</v>
      </c>
      <c r="O18" s="23" t="s">
        <v>18</v>
      </c>
    </row>
    <row r="19" spans="1:15" ht="43.2" customHeight="1" x14ac:dyDescent="0.3">
      <c r="A19" s="20" t="s">
        <v>19</v>
      </c>
      <c r="B19" s="21">
        <v>9</v>
      </c>
      <c r="C19" s="22">
        <f t="shared" ref="C19:C20" si="1">+B19*10</f>
        <v>90</v>
      </c>
      <c r="D19" s="21">
        <v>15</v>
      </c>
      <c r="E19" s="23" t="s">
        <v>20</v>
      </c>
      <c r="F19" s="21">
        <v>30</v>
      </c>
      <c r="G19" s="23" t="s">
        <v>21</v>
      </c>
      <c r="H19" s="21">
        <v>45</v>
      </c>
      <c r="I19" s="23" t="s">
        <v>22</v>
      </c>
      <c r="J19" s="21">
        <v>60</v>
      </c>
      <c r="K19" s="23" t="s">
        <v>23</v>
      </c>
      <c r="L19" s="21">
        <v>75</v>
      </c>
      <c r="M19" s="23" t="s">
        <v>24</v>
      </c>
      <c r="N19" s="21">
        <v>90</v>
      </c>
      <c r="O19" s="23" t="s">
        <v>25</v>
      </c>
    </row>
    <row r="20" spans="1:15" ht="135" customHeight="1" x14ac:dyDescent="0.3">
      <c r="A20" s="20" t="s">
        <v>26</v>
      </c>
      <c r="B20" s="21">
        <v>12</v>
      </c>
      <c r="C20" s="22">
        <f t="shared" si="1"/>
        <v>120</v>
      </c>
      <c r="D20" s="21">
        <v>20</v>
      </c>
      <c r="E20" s="23" t="s">
        <v>27</v>
      </c>
      <c r="F20" s="21">
        <v>40</v>
      </c>
      <c r="G20" s="23" t="s">
        <v>28</v>
      </c>
      <c r="H20" s="21">
        <v>60</v>
      </c>
      <c r="I20" s="23" t="s">
        <v>29</v>
      </c>
      <c r="J20" s="21">
        <v>80</v>
      </c>
      <c r="K20" s="23" t="s">
        <v>30</v>
      </c>
      <c r="L20" s="21">
        <v>100</v>
      </c>
      <c r="M20" s="23" t="s">
        <v>31</v>
      </c>
      <c r="N20" s="21">
        <v>120</v>
      </c>
      <c r="O20" s="23" t="s">
        <v>32</v>
      </c>
    </row>
    <row r="21" spans="1:15" ht="14.4" customHeight="1" x14ac:dyDescent="0.3">
      <c r="A21" s="24"/>
      <c r="B21" s="25">
        <f>+B20+B19+B18</f>
        <v>33</v>
      </c>
      <c r="C21" s="11">
        <f>+C20+C19+C18</f>
        <v>330</v>
      </c>
      <c r="D21" s="26"/>
      <c r="E21" s="27"/>
      <c r="F21" s="26"/>
      <c r="G21" s="27"/>
      <c r="H21" s="26"/>
      <c r="I21" s="27"/>
      <c r="K21" s="28"/>
      <c r="M21" s="28"/>
      <c r="O21" s="28"/>
    </row>
    <row r="22" spans="1:15" ht="9.6" customHeight="1" x14ac:dyDescent="0.3">
      <c r="A22" s="24"/>
      <c r="B22" s="29" t="b">
        <f>+B21=B17</f>
        <v>1</v>
      </c>
      <c r="C22" s="12" t="b">
        <f>+C21=C17</f>
        <v>1</v>
      </c>
      <c r="D22" s="26"/>
      <c r="E22" s="27"/>
      <c r="F22" s="26"/>
      <c r="G22" s="27"/>
      <c r="H22" s="26"/>
      <c r="I22" s="27"/>
      <c r="K22" s="28"/>
      <c r="M22" s="28"/>
      <c r="O22" s="28"/>
    </row>
    <row r="23" spans="1:15" ht="6" customHeight="1" x14ac:dyDescent="0.3">
      <c r="A23" s="24"/>
      <c r="C23" s="30"/>
      <c r="D23" s="26"/>
      <c r="E23" s="27"/>
      <c r="F23" s="26"/>
      <c r="G23" s="27"/>
      <c r="H23" s="26"/>
      <c r="I23" s="27"/>
      <c r="K23" s="28"/>
      <c r="M23" s="28"/>
      <c r="O23" s="28"/>
    </row>
    <row r="24" spans="1:15" x14ac:dyDescent="0.3">
      <c r="A24" s="31" t="s">
        <v>5</v>
      </c>
      <c r="B24" s="32">
        <f>+B8</f>
        <v>20</v>
      </c>
      <c r="C24" s="7">
        <f>+B24*10</f>
        <v>200</v>
      </c>
      <c r="D24" s="33">
        <v>1</v>
      </c>
      <c r="E24" s="34">
        <v>1</v>
      </c>
      <c r="F24" s="35">
        <v>2</v>
      </c>
      <c r="G24" s="36">
        <v>2</v>
      </c>
      <c r="H24" s="35">
        <v>3</v>
      </c>
      <c r="I24" s="36">
        <v>3</v>
      </c>
      <c r="J24" s="35">
        <v>4</v>
      </c>
      <c r="K24" s="36">
        <v>4</v>
      </c>
      <c r="L24" s="35">
        <v>5</v>
      </c>
      <c r="M24" s="36">
        <v>5</v>
      </c>
      <c r="N24" s="35">
        <v>6</v>
      </c>
      <c r="O24" s="37">
        <v>6</v>
      </c>
    </row>
    <row r="25" spans="1:15" ht="43.2" x14ac:dyDescent="0.3">
      <c r="A25" s="20" t="s">
        <v>33</v>
      </c>
      <c r="B25" s="22">
        <v>18</v>
      </c>
      <c r="C25" s="21">
        <f>+B25*10</f>
        <v>180</v>
      </c>
      <c r="D25" s="38">
        <v>30</v>
      </c>
      <c r="E25" s="39" t="s">
        <v>34</v>
      </c>
      <c r="F25" s="21">
        <v>60</v>
      </c>
      <c r="G25" s="39" t="s">
        <v>35</v>
      </c>
      <c r="H25" s="21">
        <v>90</v>
      </c>
      <c r="I25" s="39" t="s">
        <v>36</v>
      </c>
      <c r="J25" s="21">
        <v>120</v>
      </c>
      <c r="K25" s="39" t="s">
        <v>37</v>
      </c>
      <c r="L25" s="21">
        <v>150</v>
      </c>
      <c r="M25" s="39" t="s">
        <v>38</v>
      </c>
      <c r="N25" s="21">
        <v>180</v>
      </c>
      <c r="O25" s="39" t="s">
        <v>39</v>
      </c>
    </row>
    <row r="26" spans="1:15" ht="43.2" x14ac:dyDescent="0.3">
      <c r="A26" s="20" t="s">
        <v>40</v>
      </c>
      <c r="B26" s="22">
        <v>2</v>
      </c>
      <c r="C26" s="21">
        <f t="shared" ref="C26" si="2">+B26*10</f>
        <v>20</v>
      </c>
      <c r="D26" s="38">
        <v>3</v>
      </c>
      <c r="E26" s="39" t="s">
        <v>34</v>
      </c>
      <c r="F26" s="21">
        <v>7</v>
      </c>
      <c r="G26" s="39" t="s">
        <v>35</v>
      </c>
      <c r="H26" s="21">
        <v>10</v>
      </c>
      <c r="I26" s="39" t="s">
        <v>36</v>
      </c>
      <c r="J26" s="21">
        <v>13</v>
      </c>
      <c r="K26" s="39" t="s">
        <v>37</v>
      </c>
      <c r="L26" s="21">
        <v>17</v>
      </c>
      <c r="M26" s="39" t="s">
        <v>38</v>
      </c>
      <c r="N26" s="21">
        <v>20</v>
      </c>
      <c r="O26" s="39" t="s">
        <v>39</v>
      </c>
    </row>
    <row r="27" spans="1:15" ht="14.4" customHeight="1" x14ac:dyDescent="0.3">
      <c r="A27" s="24"/>
      <c r="B27" s="40">
        <f>+B26+B25</f>
        <v>20</v>
      </c>
      <c r="C27" s="41">
        <f>+C26+C25</f>
        <v>200</v>
      </c>
      <c r="D27" s="38"/>
      <c r="E27" s="39"/>
      <c r="F27" s="21"/>
      <c r="G27" s="23"/>
      <c r="H27" s="21"/>
      <c r="I27" s="23"/>
      <c r="J27" s="21"/>
      <c r="K27" s="23"/>
      <c r="L27" s="21"/>
      <c r="M27" s="23"/>
      <c r="N27" s="21"/>
      <c r="O27" s="42"/>
    </row>
    <row r="28" spans="1:15" ht="9.6" customHeight="1" x14ac:dyDescent="0.3">
      <c r="A28" s="24"/>
      <c r="B28" s="29" t="b">
        <f>+B27=B24</f>
        <v>1</v>
      </c>
      <c r="C28" s="12" t="b">
        <f>+C27=C24</f>
        <v>1</v>
      </c>
      <c r="D28" s="26"/>
      <c r="E28" s="27"/>
      <c r="F28" s="26"/>
      <c r="G28" s="27"/>
      <c r="H28" s="26"/>
      <c r="I28" s="27"/>
      <c r="K28" s="28"/>
      <c r="M28" s="28"/>
      <c r="O28" s="28"/>
    </row>
    <row r="29" spans="1:15" ht="6" customHeight="1" x14ac:dyDescent="0.3">
      <c r="A29" s="24"/>
      <c r="C29" s="30"/>
      <c r="D29" s="43"/>
      <c r="E29" s="44"/>
      <c r="F29" s="43"/>
      <c r="G29" s="44"/>
      <c r="H29" s="43"/>
      <c r="I29" s="44"/>
      <c r="K29" s="28"/>
      <c r="M29" s="28"/>
      <c r="O29" s="28"/>
    </row>
    <row r="30" spans="1:15" x14ac:dyDescent="0.3">
      <c r="A30" s="31" t="s">
        <v>6</v>
      </c>
      <c r="B30" s="32">
        <f>+B9</f>
        <v>41</v>
      </c>
      <c r="C30" s="7">
        <f>+B30*10</f>
        <v>410</v>
      </c>
      <c r="D30" s="35">
        <v>1</v>
      </c>
      <c r="E30" s="35">
        <v>1</v>
      </c>
      <c r="F30" s="35">
        <v>2</v>
      </c>
      <c r="G30" s="35">
        <v>2</v>
      </c>
      <c r="H30" s="35">
        <v>3</v>
      </c>
      <c r="I30" s="35">
        <v>3</v>
      </c>
      <c r="J30" s="35">
        <v>4</v>
      </c>
      <c r="K30" s="35">
        <v>4</v>
      </c>
      <c r="L30" s="35">
        <v>5</v>
      </c>
      <c r="M30" s="35">
        <v>5</v>
      </c>
      <c r="N30" s="35">
        <v>6</v>
      </c>
      <c r="O30" s="35">
        <v>6</v>
      </c>
    </row>
    <row r="31" spans="1:15" ht="87" customHeight="1" x14ac:dyDescent="0.3">
      <c r="A31" s="20" t="s">
        <v>41</v>
      </c>
      <c r="B31" s="22">
        <v>12</v>
      </c>
      <c r="C31" s="21">
        <f>+B31*10</f>
        <v>120</v>
      </c>
      <c r="D31" s="38">
        <v>20</v>
      </c>
      <c r="E31" s="39" t="s">
        <v>42</v>
      </c>
      <c r="F31" s="21">
        <v>40</v>
      </c>
      <c r="G31" s="39" t="s">
        <v>43</v>
      </c>
      <c r="H31" s="21">
        <v>60</v>
      </c>
      <c r="I31" s="23" t="s">
        <v>44</v>
      </c>
      <c r="J31" s="21">
        <v>80</v>
      </c>
      <c r="K31" s="23" t="s">
        <v>45</v>
      </c>
      <c r="L31" s="21">
        <v>100</v>
      </c>
      <c r="M31" s="23" t="s">
        <v>46</v>
      </c>
      <c r="N31" s="21">
        <v>120</v>
      </c>
      <c r="O31" s="23" t="s">
        <v>47</v>
      </c>
    </row>
    <row r="32" spans="1:15" ht="66" customHeight="1" x14ac:dyDescent="0.3">
      <c r="A32" s="20" t="s">
        <v>48</v>
      </c>
      <c r="B32" s="22">
        <v>11</v>
      </c>
      <c r="C32" s="21">
        <f t="shared" ref="C32:C34" si="3">+B32*10</f>
        <v>110</v>
      </c>
      <c r="D32" s="38">
        <v>18</v>
      </c>
      <c r="E32" s="39" t="s">
        <v>49</v>
      </c>
      <c r="F32" s="21">
        <v>37</v>
      </c>
      <c r="G32" s="23" t="s">
        <v>50</v>
      </c>
      <c r="H32" s="21">
        <v>55</v>
      </c>
      <c r="I32" s="23" t="s">
        <v>51</v>
      </c>
      <c r="J32" s="21">
        <v>73</v>
      </c>
      <c r="K32" s="23" t="s">
        <v>52</v>
      </c>
      <c r="L32" s="21">
        <v>92</v>
      </c>
      <c r="M32" s="23" t="s">
        <v>53</v>
      </c>
      <c r="N32" s="21">
        <v>110</v>
      </c>
      <c r="O32" s="23" t="s">
        <v>54</v>
      </c>
    </row>
    <row r="33" spans="1:15" ht="71.400000000000006" customHeight="1" x14ac:dyDescent="0.3">
      <c r="A33" s="20" t="s">
        <v>55</v>
      </c>
      <c r="B33" s="21">
        <v>7</v>
      </c>
      <c r="C33" s="21">
        <f>+B33*10</f>
        <v>70</v>
      </c>
      <c r="D33" s="21">
        <v>12</v>
      </c>
      <c r="E33" s="23" t="s">
        <v>56</v>
      </c>
      <c r="F33" s="21">
        <v>23</v>
      </c>
      <c r="G33" s="23" t="s">
        <v>57</v>
      </c>
      <c r="H33" s="21">
        <v>35</v>
      </c>
      <c r="I33" s="23" t="s">
        <v>58</v>
      </c>
      <c r="J33" s="21">
        <v>47</v>
      </c>
      <c r="K33" s="23" t="s">
        <v>59</v>
      </c>
      <c r="L33" s="21">
        <v>58</v>
      </c>
      <c r="M33" s="23" t="s">
        <v>60</v>
      </c>
      <c r="N33" s="21">
        <v>70</v>
      </c>
      <c r="O33" s="42" t="s">
        <v>61</v>
      </c>
    </row>
    <row r="34" spans="1:15" ht="66" customHeight="1" x14ac:dyDescent="0.3">
      <c r="A34" s="45" t="s">
        <v>62</v>
      </c>
      <c r="B34" s="21">
        <v>11</v>
      </c>
      <c r="C34" s="21">
        <f t="shared" si="3"/>
        <v>110</v>
      </c>
      <c r="D34" s="21">
        <v>18</v>
      </c>
      <c r="E34" s="23" t="s">
        <v>63</v>
      </c>
      <c r="F34" s="21">
        <v>37</v>
      </c>
      <c r="G34" s="23" t="s">
        <v>64</v>
      </c>
      <c r="H34" s="21">
        <v>55</v>
      </c>
      <c r="I34" s="23" t="s">
        <v>65</v>
      </c>
      <c r="J34" s="21">
        <v>73</v>
      </c>
      <c r="K34" s="23" t="s">
        <v>66</v>
      </c>
      <c r="L34" s="21">
        <v>92</v>
      </c>
      <c r="M34" s="23" t="s">
        <v>67</v>
      </c>
      <c r="N34" s="21">
        <v>110</v>
      </c>
      <c r="O34" s="23" t="s">
        <v>68</v>
      </c>
    </row>
    <row r="35" spans="1:15" ht="14.4" customHeight="1" x14ac:dyDescent="0.3">
      <c r="A35" s="24"/>
      <c r="B35" s="8">
        <f>+B34+B33+B32+B31</f>
        <v>41</v>
      </c>
      <c r="C35" s="11">
        <f>+C34+C33+C32+C31</f>
        <v>410</v>
      </c>
    </row>
    <row r="36" spans="1:15" ht="10.199999999999999" customHeight="1" x14ac:dyDescent="0.3">
      <c r="B36" s="12" t="b">
        <f>+B35=B30</f>
        <v>1</v>
      </c>
      <c r="C36" s="12" t="b">
        <f>+C35=C30</f>
        <v>1</v>
      </c>
    </row>
    <row r="37" spans="1:15" ht="9.6" customHeight="1" x14ac:dyDescent="0.3"/>
    <row r="38" spans="1:15" x14ac:dyDescent="0.3">
      <c r="A38" s="15" t="s">
        <v>7</v>
      </c>
      <c r="B38" s="16">
        <f>+B10</f>
        <v>6</v>
      </c>
      <c r="C38" s="7">
        <f>+B38*10</f>
        <v>60</v>
      </c>
      <c r="D38" s="37">
        <v>1</v>
      </c>
      <c r="E38" s="37">
        <v>1</v>
      </c>
      <c r="F38" s="37">
        <v>2</v>
      </c>
      <c r="G38" s="35">
        <v>2</v>
      </c>
      <c r="H38" s="35">
        <v>3</v>
      </c>
      <c r="I38" s="35">
        <v>3</v>
      </c>
      <c r="J38" s="35">
        <v>4</v>
      </c>
      <c r="K38" s="35">
        <v>4</v>
      </c>
      <c r="L38" s="35">
        <v>5</v>
      </c>
      <c r="M38" s="35">
        <v>5</v>
      </c>
      <c r="N38" s="35">
        <v>6</v>
      </c>
      <c r="O38" s="35">
        <v>6</v>
      </c>
    </row>
    <row r="39" spans="1:15" ht="43.2" x14ac:dyDescent="0.3">
      <c r="A39" s="20" t="s">
        <v>69</v>
      </c>
      <c r="B39" s="21">
        <v>6</v>
      </c>
      <c r="C39" s="21">
        <f>+B39*10</f>
        <v>60</v>
      </c>
      <c r="D39" s="21">
        <v>10</v>
      </c>
      <c r="E39" s="23" t="s">
        <v>70</v>
      </c>
      <c r="F39" s="21">
        <v>20</v>
      </c>
      <c r="G39" s="23" t="s">
        <v>71</v>
      </c>
      <c r="H39" s="21">
        <v>30</v>
      </c>
      <c r="I39" s="23" t="s">
        <v>72</v>
      </c>
      <c r="J39" s="21">
        <v>40</v>
      </c>
      <c r="K39" s="23" t="s">
        <v>73</v>
      </c>
      <c r="L39" s="21">
        <v>50</v>
      </c>
      <c r="M39" s="23" t="s">
        <v>74</v>
      </c>
      <c r="N39" s="21">
        <v>60</v>
      </c>
      <c r="O39" s="23" t="s">
        <v>75</v>
      </c>
    </row>
    <row r="40" spans="1:15" ht="13.95" customHeight="1" x14ac:dyDescent="0.3">
      <c r="B40" s="41">
        <f>+B39</f>
        <v>6</v>
      </c>
      <c r="C40" s="41">
        <f>+B40*10</f>
        <v>60</v>
      </c>
    </row>
    <row r="41" spans="1:15" ht="13.2" customHeight="1" x14ac:dyDescent="0.3">
      <c r="B41" s="12" t="b">
        <f>+B40=B38</f>
        <v>1</v>
      </c>
      <c r="C41" s="12" t="b">
        <f>+C40=C38</f>
        <v>1</v>
      </c>
    </row>
    <row r="42" spans="1:15" ht="4.2" customHeight="1" x14ac:dyDescent="0.3"/>
    <row r="43" spans="1:15" ht="12" customHeight="1" x14ac:dyDescent="0.3">
      <c r="A43" s="46" t="s">
        <v>76</v>
      </c>
      <c r="B43" s="8">
        <f>+B38+B30+B24+B17</f>
        <v>100</v>
      </c>
    </row>
    <row r="44" spans="1:15" ht="12.6" customHeight="1" x14ac:dyDescent="0.3">
      <c r="A44" s="46" t="s">
        <v>77</v>
      </c>
      <c r="B44" s="47" t="b">
        <f>+B43=100</f>
        <v>1</v>
      </c>
    </row>
    <row r="45" spans="1:15" ht="6" customHeight="1" x14ac:dyDescent="0.3"/>
    <row r="46" spans="1:15" x14ac:dyDescent="0.3">
      <c r="A46" s="48" t="s">
        <v>78</v>
      </c>
      <c r="B46" s="47" t="s">
        <v>79</v>
      </c>
      <c r="C46" s="49" t="s">
        <v>80</v>
      </c>
      <c r="D46" s="49" t="s">
        <v>81</v>
      </c>
      <c r="E46" s="49" t="s">
        <v>82</v>
      </c>
      <c r="F46" s="49" t="s">
        <v>83</v>
      </c>
      <c r="G46" s="49" t="s">
        <v>84</v>
      </c>
      <c r="H46" s="49" t="s">
        <v>85</v>
      </c>
      <c r="I46" s="49" t="s">
        <v>86</v>
      </c>
      <c r="J46" s="49" t="s">
        <v>87</v>
      </c>
      <c r="K46" s="49" t="s">
        <v>88</v>
      </c>
      <c r="L46" s="49" t="s">
        <v>89</v>
      </c>
      <c r="N46" s="13"/>
    </row>
    <row r="47" spans="1:15" ht="5.4" customHeight="1" x14ac:dyDescent="0.3">
      <c r="A47" s="50"/>
      <c r="B47" s="51"/>
      <c r="C47" s="21"/>
      <c r="D47" s="21"/>
      <c r="E47" s="21"/>
      <c r="F47" s="21"/>
      <c r="G47" s="21"/>
      <c r="H47" s="21"/>
      <c r="I47" s="21"/>
      <c r="J47" s="21"/>
      <c r="K47" s="21"/>
      <c r="L47" s="21"/>
      <c r="N47" s="52"/>
    </row>
    <row r="48" spans="1:15" x14ac:dyDescent="0.3">
      <c r="A48" s="53" t="s">
        <v>90</v>
      </c>
      <c r="B48" s="54">
        <f t="shared" ref="B48:B63" si="4">+C48+D48+E48+F48+G48+H48+I48+J48+K48+L48</f>
        <v>829</v>
      </c>
      <c r="C48" s="21">
        <v>100</v>
      </c>
      <c r="D48" s="21">
        <v>75</v>
      </c>
      <c r="E48" s="21">
        <v>100</v>
      </c>
      <c r="F48" s="21">
        <v>150</v>
      </c>
      <c r="G48" s="21">
        <v>10</v>
      </c>
      <c r="H48" s="21">
        <v>120</v>
      </c>
      <c r="I48" s="21">
        <v>110</v>
      </c>
      <c r="J48" s="21">
        <v>12</v>
      </c>
      <c r="K48" s="21">
        <v>92</v>
      </c>
      <c r="L48" s="21">
        <v>60</v>
      </c>
      <c r="N48" s="55"/>
    </row>
    <row r="49" spans="1:14" x14ac:dyDescent="0.3">
      <c r="A49" s="53" t="s">
        <v>91</v>
      </c>
      <c r="B49" s="54">
        <f t="shared" si="4"/>
        <v>625</v>
      </c>
      <c r="C49" s="21">
        <v>80</v>
      </c>
      <c r="D49" s="21">
        <v>60</v>
      </c>
      <c r="E49" s="21">
        <v>80</v>
      </c>
      <c r="F49" s="21">
        <v>120</v>
      </c>
      <c r="G49" s="21">
        <v>7</v>
      </c>
      <c r="H49" s="21">
        <v>80</v>
      </c>
      <c r="I49" s="21">
        <v>73</v>
      </c>
      <c r="J49" s="21">
        <v>12</v>
      </c>
      <c r="K49" s="21">
        <v>73</v>
      </c>
      <c r="L49" s="21">
        <v>40</v>
      </c>
      <c r="N49" s="55"/>
    </row>
    <row r="50" spans="1:14" x14ac:dyDescent="0.3">
      <c r="A50" s="56" t="s">
        <v>92</v>
      </c>
      <c r="B50" s="54">
        <f t="shared" si="4"/>
        <v>801</v>
      </c>
      <c r="C50" s="21">
        <v>100</v>
      </c>
      <c r="D50" s="21">
        <v>60</v>
      </c>
      <c r="E50" s="21">
        <v>100</v>
      </c>
      <c r="F50" s="21">
        <v>150</v>
      </c>
      <c r="G50" s="21">
        <v>17</v>
      </c>
      <c r="H50" s="21">
        <v>100</v>
      </c>
      <c r="I50" s="21">
        <v>110</v>
      </c>
      <c r="J50" s="21">
        <v>12</v>
      </c>
      <c r="K50" s="21">
        <v>92</v>
      </c>
      <c r="L50" s="21">
        <v>60</v>
      </c>
      <c r="N50" s="55"/>
    </row>
    <row r="51" spans="1:14" x14ac:dyDescent="0.3">
      <c r="A51" s="57" t="s">
        <v>93</v>
      </c>
      <c r="B51" s="54">
        <f t="shared" si="4"/>
        <v>635</v>
      </c>
      <c r="C51" s="21">
        <v>80</v>
      </c>
      <c r="D51" s="21">
        <v>60</v>
      </c>
      <c r="E51" s="21">
        <v>80</v>
      </c>
      <c r="F51" s="21">
        <v>120</v>
      </c>
      <c r="G51" s="21">
        <v>17</v>
      </c>
      <c r="H51" s="21">
        <v>80</v>
      </c>
      <c r="I51" s="21">
        <v>73</v>
      </c>
      <c r="J51" s="21">
        <v>12</v>
      </c>
      <c r="K51" s="21">
        <v>73</v>
      </c>
      <c r="L51" s="21">
        <v>40</v>
      </c>
      <c r="N51" s="55"/>
    </row>
    <row r="52" spans="1:14" x14ac:dyDescent="0.3">
      <c r="A52" s="57" t="s">
        <v>94</v>
      </c>
      <c r="B52" s="54">
        <f t="shared" si="4"/>
        <v>615</v>
      </c>
      <c r="C52" s="21">
        <v>80</v>
      </c>
      <c r="D52" s="21">
        <v>60</v>
      </c>
      <c r="E52" s="21">
        <v>60</v>
      </c>
      <c r="F52" s="21">
        <v>120</v>
      </c>
      <c r="G52" s="21">
        <v>17</v>
      </c>
      <c r="H52" s="21">
        <v>80</v>
      </c>
      <c r="I52" s="21">
        <v>73</v>
      </c>
      <c r="J52" s="21">
        <v>12</v>
      </c>
      <c r="K52" s="21">
        <v>73</v>
      </c>
      <c r="L52" s="21">
        <v>40</v>
      </c>
      <c r="N52" s="55"/>
    </row>
    <row r="53" spans="1:14" x14ac:dyDescent="0.3">
      <c r="A53" s="57" t="s">
        <v>95</v>
      </c>
      <c r="B53" s="54">
        <f t="shared" si="4"/>
        <v>615</v>
      </c>
      <c r="C53" s="21">
        <v>80</v>
      </c>
      <c r="D53" s="21">
        <v>60</v>
      </c>
      <c r="E53" s="21">
        <v>60</v>
      </c>
      <c r="F53" s="21">
        <v>120</v>
      </c>
      <c r="G53" s="21">
        <v>17</v>
      </c>
      <c r="H53" s="21">
        <v>80</v>
      </c>
      <c r="I53" s="21">
        <v>73</v>
      </c>
      <c r="J53" s="21">
        <v>12</v>
      </c>
      <c r="K53" s="21">
        <v>73</v>
      </c>
      <c r="L53" s="21">
        <v>40</v>
      </c>
      <c r="N53" s="55"/>
    </row>
    <row r="54" spans="1:14" x14ac:dyDescent="0.3">
      <c r="A54" s="57" t="s">
        <v>96</v>
      </c>
      <c r="B54" s="54">
        <f t="shared" si="4"/>
        <v>615</v>
      </c>
      <c r="C54" s="21">
        <v>80</v>
      </c>
      <c r="D54" s="21">
        <v>60</v>
      </c>
      <c r="E54" s="21">
        <v>60</v>
      </c>
      <c r="F54" s="21">
        <v>120</v>
      </c>
      <c r="G54" s="21">
        <v>17</v>
      </c>
      <c r="H54" s="21">
        <v>80</v>
      </c>
      <c r="I54" s="21">
        <v>73</v>
      </c>
      <c r="J54" s="21">
        <v>12</v>
      </c>
      <c r="K54" s="21">
        <v>73</v>
      </c>
      <c r="L54" s="21">
        <v>40</v>
      </c>
      <c r="N54" s="55"/>
    </row>
    <row r="55" spans="1:14" x14ac:dyDescent="0.3">
      <c r="A55" s="57" t="s">
        <v>97</v>
      </c>
      <c r="B55" s="54">
        <f t="shared" si="4"/>
        <v>499</v>
      </c>
      <c r="C55" s="21">
        <v>60</v>
      </c>
      <c r="D55" s="21">
        <v>60</v>
      </c>
      <c r="E55" s="21">
        <v>60</v>
      </c>
      <c r="F55" s="21">
        <v>90</v>
      </c>
      <c r="G55" s="21">
        <v>7</v>
      </c>
      <c r="H55" s="21">
        <v>60</v>
      </c>
      <c r="I55" s="21">
        <v>55</v>
      </c>
      <c r="J55" s="21">
        <v>12</v>
      </c>
      <c r="K55" s="21">
        <v>55</v>
      </c>
      <c r="L55" s="21">
        <v>40</v>
      </c>
      <c r="N55" s="55"/>
    </row>
    <row r="56" spans="1:14" x14ac:dyDescent="0.3">
      <c r="A56" s="53" t="s">
        <v>98</v>
      </c>
      <c r="B56" s="54">
        <f t="shared" si="4"/>
        <v>609</v>
      </c>
      <c r="C56" s="21">
        <v>80</v>
      </c>
      <c r="D56" s="21">
        <v>60</v>
      </c>
      <c r="E56" s="21">
        <v>100</v>
      </c>
      <c r="F56" s="21">
        <v>120</v>
      </c>
      <c r="G56" s="21">
        <v>7</v>
      </c>
      <c r="H56" s="21">
        <v>100</v>
      </c>
      <c r="I56" s="21">
        <v>55</v>
      </c>
      <c r="J56" s="21">
        <v>12</v>
      </c>
      <c r="K56" s="21">
        <v>55</v>
      </c>
      <c r="L56" s="21">
        <v>20</v>
      </c>
      <c r="N56" s="55"/>
    </row>
    <row r="57" spans="1:14" x14ac:dyDescent="0.3">
      <c r="A57" s="53" t="s">
        <v>99</v>
      </c>
      <c r="B57" s="54">
        <f t="shared" si="4"/>
        <v>432</v>
      </c>
      <c r="C57" s="21">
        <v>40</v>
      </c>
      <c r="D57" s="21">
        <v>45</v>
      </c>
      <c r="E57" s="21">
        <v>40</v>
      </c>
      <c r="F57" s="21">
        <v>60</v>
      </c>
      <c r="G57" s="21">
        <v>17</v>
      </c>
      <c r="H57" s="21">
        <v>40</v>
      </c>
      <c r="I57" s="21">
        <v>73</v>
      </c>
      <c r="J57" s="21">
        <v>12</v>
      </c>
      <c r="K57" s="21">
        <v>55</v>
      </c>
      <c r="L57" s="21">
        <v>50</v>
      </c>
      <c r="N57" s="55"/>
    </row>
    <row r="58" spans="1:14" x14ac:dyDescent="0.3">
      <c r="A58" s="53" t="s">
        <v>100</v>
      </c>
      <c r="B58" s="54">
        <f t="shared" si="4"/>
        <v>432</v>
      </c>
      <c r="C58" s="21">
        <v>40</v>
      </c>
      <c r="D58" s="21">
        <v>45</v>
      </c>
      <c r="E58" s="21">
        <v>40</v>
      </c>
      <c r="F58" s="21">
        <v>60</v>
      </c>
      <c r="G58" s="21">
        <v>17</v>
      </c>
      <c r="H58" s="21">
        <v>40</v>
      </c>
      <c r="I58" s="21">
        <v>73</v>
      </c>
      <c r="J58" s="21">
        <v>12</v>
      </c>
      <c r="K58" s="21">
        <v>55</v>
      </c>
      <c r="L58" s="21">
        <v>50</v>
      </c>
      <c r="N58" s="55"/>
    </row>
    <row r="59" spans="1:14" x14ac:dyDescent="0.3">
      <c r="A59" s="53" t="s">
        <v>101</v>
      </c>
      <c r="B59" s="54">
        <f t="shared" si="4"/>
        <v>432</v>
      </c>
      <c r="C59" s="21">
        <v>40</v>
      </c>
      <c r="D59" s="21">
        <v>45</v>
      </c>
      <c r="E59" s="21">
        <v>40</v>
      </c>
      <c r="F59" s="21">
        <v>60</v>
      </c>
      <c r="G59" s="21">
        <v>17</v>
      </c>
      <c r="H59" s="21">
        <v>40</v>
      </c>
      <c r="I59" s="21">
        <v>73</v>
      </c>
      <c r="J59" s="21">
        <v>12</v>
      </c>
      <c r="K59" s="21">
        <v>55</v>
      </c>
      <c r="L59" s="21">
        <v>50</v>
      </c>
      <c r="N59" s="55"/>
    </row>
    <row r="60" spans="1:14" x14ac:dyDescent="0.3">
      <c r="A60" s="57" t="s">
        <v>102</v>
      </c>
      <c r="B60" s="54">
        <f t="shared" si="4"/>
        <v>347</v>
      </c>
      <c r="C60" s="21">
        <v>40</v>
      </c>
      <c r="D60" s="21">
        <v>30</v>
      </c>
      <c r="E60" s="21">
        <v>20</v>
      </c>
      <c r="F60" s="21">
        <v>60</v>
      </c>
      <c r="G60" s="21">
        <v>13</v>
      </c>
      <c r="H60" s="21">
        <v>40</v>
      </c>
      <c r="I60" s="21">
        <v>55</v>
      </c>
      <c r="J60" s="21">
        <v>12</v>
      </c>
      <c r="K60" s="21">
        <v>37</v>
      </c>
      <c r="L60" s="21">
        <v>40</v>
      </c>
      <c r="N60" s="55"/>
    </row>
    <row r="61" spans="1:14" x14ac:dyDescent="0.3">
      <c r="A61" s="57" t="s">
        <v>103</v>
      </c>
      <c r="B61" s="54">
        <f t="shared" si="4"/>
        <v>347</v>
      </c>
      <c r="C61" s="21">
        <v>40</v>
      </c>
      <c r="D61" s="21">
        <v>30</v>
      </c>
      <c r="E61" s="21">
        <v>20</v>
      </c>
      <c r="F61" s="21">
        <v>60</v>
      </c>
      <c r="G61" s="21">
        <v>13</v>
      </c>
      <c r="H61" s="21">
        <v>40</v>
      </c>
      <c r="I61" s="21">
        <v>55</v>
      </c>
      <c r="J61" s="21">
        <v>12</v>
      </c>
      <c r="K61" s="21">
        <v>37</v>
      </c>
      <c r="L61" s="21">
        <v>40</v>
      </c>
      <c r="N61" s="55"/>
    </row>
    <row r="62" spans="1:14" x14ac:dyDescent="0.3">
      <c r="A62" s="57" t="s">
        <v>104</v>
      </c>
      <c r="B62" s="54">
        <f t="shared" si="4"/>
        <v>295</v>
      </c>
      <c r="C62" s="21">
        <v>20</v>
      </c>
      <c r="D62" s="21">
        <v>45</v>
      </c>
      <c r="E62" s="21">
        <v>40</v>
      </c>
      <c r="F62" s="21">
        <v>30</v>
      </c>
      <c r="G62" s="21">
        <v>13</v>
      </c>
      <c r="H62" s="21">
        <v>40</v>
      </c>
      <c r="I62" s="21">
        <v>18</v>
      </c>
      <c r="J62" s="21">
        <v>12</v>
      </c>
      <c r="K62" s="21">
        <v>37</v>
      </c>
      <c r="L62" s="21">
        <v>40</v>
      </c>
      <c r="N62" s="55"/>
    </row>
    <row r="63" spans="1:14" x14ac:dyDescent="0.3">
      <c r="A63" s="57" t="s">
        <v>105</v>
      </c>
      <c r="B63" s="54">
        <f t="shared" si="4"/>
        <v>295</v>
      </c>
      <c r="C63" s="21">
        <v>20</v>
      </c>
      <c r="D63" s="21">
        <v>45</v>
      </c>
      <c r="E63" s="21">
        <v>40</v>
      </c>
      <c r="F63" s="21">
        <v>30</v>
      </c>
      <c r="G63" s="21">
        <v>13</v>
      </c>
      <c r="H63" s="21">
        <v>40</v>
      </c>
      <c r="I63" s="21">
        <v>18</v>
      </c>
      <c r="J63" s="21">
        <v>12</v>
      </c>
      <c r="K63" s="21">
        <v>37</v>
      </c>
      <c r="L63" s="21">
        <v>40</v>
      </c>
      <c r="N63" s="55"/>
    </row>
    <row r="64" spans="1:14" ht="7.95" customHeight="1" x14ac:dyDescent="0.3">
      <c r="A64" s="57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N64" s="55"/>
    </row>
    <row r="65" spans="1:11" ht="16.2" thickBot="1" x14ac:dyDescent="0.35"/>
    <row r="66" spans="1:11" ht="70.2" customHeight="1" thickBot="1" x14ac:dyDescent="0.35">
      <c r="A66" s="48" t="s">
        <v>78</v>
      </c>
      <c r="B66" s="47" t="s">
        <v>79</v>
      </c>
      <c r="E66" s="58" t="s">
        <v>122</v>
      </c>
      <c r="F66" s="59" t="s">
        <v>106</v>
      </c>
      <c r="G66" s="60" t="s">
        <v>107</v>
      </c>
      <c r="H66" s="61" t="s">
        <v>108</v>
      </c>
      <c r="I66" s="61" t="s">
        <v>109</v>
      </c>
      <c r="J66" s="62" t="s">
        <v>110</v>
      </c>
      <c r="K66" s="63"/>
    </row>
    <row r="67" spans="1:11" x14ac:dyDescent="0.3">
      <c r="A67" s="53" t="s">
        <v>90</v>
      </c>
      <c r="B67" s="30">
        <f t="shared" ref="B67:B82" si="5">+B48</f>
        <v>829</v>
      </c>
      <c r="E67" s="64" t="s">
        <v>90</v>
      </c>
      <c r="F67" s="65">
        <v>45.75</v>
      </c>
      <c r="G67" s="66">
        <v>4.4874461112169755</v>
      </c>
      <c r="H67" s="67">
        <f>+I67*0.00615384615384615</f>
        <v>1.5712615384615378</v>
      </c>
      <c r="I67" s="30">
        <f>366.91-111.58</f>
        <v>255.33000000000004</v>
      </c>
      <c r="J67" s="68">
        <f>+F67+H67</f>
        <v>47.321261538461535</v>
      </c>
      <c r="K67" s="69"/>
    </row>
    <row r="68" spans="1:11" x14ac:dyDescent="0.3">
      <c r="A68" s="53" t="s">
        <v>91</v>
      </c>
      <c r="B68" s="30">
        <f t="shared" si="5"/>
        <v>625</v>
      </c>
      <c r="E68" s="70" t="s">
        <v>111</v>
      </c>
      <c r="F68" s="71">
        <v>35.380000000000003</v>
      </c>
      <c r="G68" s="72">
        <v>3.285351138461539</v>
      </c>
      <c r="H68" s="67">
        <f>+I68*0.00615384615384615</f>
        <v>1.5565538461538453</v>
      </c>
      <c r="I68" s="30">
        <f>331.69-78.75</f>
        <v>252.94</v>
      </c>
      <c r="J68" s="68">
        <f t="shared" ref="J68:J82" si="6">+F68+H68</f>
        <v>36.936553846153849</v>
      </c>
    </row>
    <row r="69" spans="1:11" x14ac:dyDescent="0.3">
      <c r="A69" s="56" t="s">
        <v>92</v>
      </c>
      <c r="B69" s="30">
        <f t="shared" si="5"/>
        <v>801</v>
      </c>
      <c r="E69" s="70" t="s">
        <v>92</v>
      </c>
      <c r="F69" s="71">
        <v>34.130000000000003</v>
      </c>
      <c r="G69" s="72">
        <v>3.1404572680590204</v>
      </c>
      <c r="H69" s="67">
        <v>1.5551384615384614</v>
      </c>
      <c r="I69" s="30">
        <f>335.96-83.25</f>
        <v>252.70999999999998</v>
      </c>
      <c r="J69" s="68">
        <f t="shared" si="6"/>
        <v>35.685138461538465</v>
      </c>
    </row>
    <row r="70" spans="1:11" x14ac:dyDescent="0.3">
      <c r="A70" s="57" t="s">
        <v>93</v>
      </c>
      <c r="B70" s="30">
        <f t="shared" si="5"/>
        <v>635</v>
      </c>
      <c r="E70" s="70" t="s">
        <v>93</v>
      </c>
      <c r="F70" s="71">
        <v>34.130000000000003</v>
      </c>
      <c r="G70" s="72">
        <v>3.1404572680590204</v>
      </c>
      <c r="H70" s="67">
        <v>1.5551384615384614</v>
      </c>
      <c r="I70" s="30">
        <f>335.96-83.25</f>
        <v>252.70999999999998</v>
      </c>
      <c r="J70" s="68">
        <f t="shared" si="6"/>
        <v>35.685138461538465</v>
      </c>
    </row>
    <row r="71" spans="1:11" x14ac:dyDescent="0.3">
      <c r="A71" s="57" t="s">
        <v>94</v>
      </c>
      <c r="B71" s="30">
        <f t="shared" si="5"/>
        <v>615</v>
      </c>
      <c r="E71" s="70" t="s">
        <v>94</v>
      </c>
      <c r="F71" s="71">
        <v>34.130000000000003</v>
      </c>
      <c r="G71" s="72">
        <v>3.1404572680590204</v>
      </c>
      <c r="H71" s="73">
        <v>1.5551384615384614</v>
      </c>
      <c r="I71" s="30">
        <f>335.96-83.25</f>
        <v>252.70999999999998</v>
      </c>
      <c r="J71" s="68">
        <f t="shared" si="6"/>
        <v>35.685138461538465</v>
      </c>
    </row>
    <row r="72" spans="1:11" x14ac:dyDescent="0.3">
      <c r="A72" s="57" t="s">
        <v>95</v>
      </c>
      <c r="B72" s="30">
        <f t="shared" si="5"/>
        <v>615</v>
      </c>
      <c r="E72" s="70" t="s">
        <v>95</v>
      </c>
      <c r="F72" s="71">
        <v>34.130000000000003</v>
      </c>
      <c r="G72" s="72">
        <v>3.1404572680590204</v>
      </c>
      <c r="H72" s="73">
        <v>1.5551384615384614</v>
      </c>
      <c r="I72" s="30">
        <f>335.96-83.25</f>
        <v>252.70999999999998</v>
      </c>
      <c r="J72" s="68">
        <f t="shared" si="6"/>
        <v>35.685138461538465</v>
      </c>
    </row>
    <row r="73" spans="1:11" x14ac:dyDescent="0.3">
      <c r="A73" s="57" t="s">
        <v>96</v>
      </c>
      <c r="B73" s="30">
        <f t="shared" si="5"/>
        <v>615</v>
      </c>
      <c r="E73" s="70" t="s">
        <v>96</v>
      </c>
      <c r="F73" s="71">
        <v>34.130000000000003</v>
      </c>
      <c r="G73" s="74">
        <v>3.1404572680590204</v>
      </c>
      <c r="H73" s="75"/>
      <c r="I73" s="76"/>
      <c r="J73" s="68">
        <f t="shared" si="6"/>
        <v>34.130000000000003</v>
      </c>
    </row>
    <row r="74" spans="1:11" x14ac:dyDescent="0.3">
      <c r="A74" s="57" t="s">
        <v>97</v>
      </c>
      <c r="B74" s="30">
        <f t="shared" si="5"/>
        <v>499</v>
      </c>
      <c r="E74" s="70" t="s">
        <v>97</v>
      </c>
      <c r="F74" s="71">
        <v>31.88</v>
      </c>
      <c r="G74" s="72">
        <v>2.879631138461539</v>
      </c>
      <c r="H74" s="73">
        <v>1.5355076923076922</v>
      </c>
      <c r="I74" s="30">
        <f>327.28-77.76</f>
        <v>249.51999999999998</v>
      </c>
      <c r="J74" s="68">
        <f t="shared" si="6"/>
        <v>33.415507692307692</v>
      </c>
    </row>
    <row r="75" spans="1:11" x14ac:dyDescent="0.3">
      <c r="A75" s="53" t="s">
        <v>98</v>
      </c>
      <c r="B75" s="30">
        <f t="shared" si="5"/>
        <v>609</v>
      </c>
      <c r="E75" s="70" t="s">
        <v>98</v>
      </c>
      <c r="F75" s="71">
        <v>30.31</v>
      </c>
      <c r="G75" s="72">
        <v>2.6976436405718642</v>
      </c>
      <c r="H75" s="73">
        <v>1.5217846153846151</v>
      </c>
      <c r="I75" s="30">
        <f>321.27-73.98</f>
        <v>247.28999999999996</v>
      </c>
      <c r="J75" s="68">
        <f t="shared" si="6"/>
        <v>31.831784615384613</v>
      </c>
    </row>
    <row r="76" spans="1:11" x14ac:dyDescent="0.3">
      <c r="A76" s="53" t="s">
        <v>99</v>
      </c>
      <c r="B76" s="30">
        <f t="shared" si="5"/>
        <v>432</v>
      </c>
      <c r="E76" s="70" t="s">
        <v>99</v>
      </c>
      <c r="F76" s="71">
        <v>24.15</v>
      </c>
      <c r="G76" s="72">
        <v>2.0996010000000003</v>
      </c>
      <c r="H76" s="73">
        <v>1.4678153846153847</v>
      </c>
      <c r="I76" s="30">
        <f>297.43-58.91</f>
        <v>238.52</v>
      </c>
      <c r="J76" s="68">
        <f t="shared" si="6"/>
        <v>25.617815384615383</v>
      </c>
    </row>
    <row r="77" spans="1:11" x14ac:dyDescent="0.3">
      <c r="A77" s="53" t="s">
        <v>100</v>
      </c>
      <c r="B77" s="30">
        <f t="shared" si="5"/>
        <v>432</v>
      </c>
      <c r="E77" s="70" t="s">
        <v>100</v>
      </c>
      <c r="F77" s="71">
        <v>24.15</v>
      </c>
      <c r="G77" s="74">
        <v>2.0996010000000003</v>
      </c>
      <c r="H77" s="75"/>
      <c r="I77" s="76"/>
      <c r="J77" s="68">
        <f t="shared" si="6"/>
        <v>24.15</v>
      </c>
    </row>
    <row r="78" spans="1:11" x14ac:dyDescent="0.3">
      <c r="A78" s="53" t="s">
        <v>101</v>
      </c>
      <c r="B78" s="30">
        <f t="shared" si="5"/>
        <v>432</v>
      </c>
      <c r="E78" s="70" t="s">
        <v>101</v>
      </c>
      <c r="F78" s="71">
        <v>24.15</v>
      </c>
      <c r="G78" s="72">
        <v>2.0996010000000003</v>
      </c>
      <c r="H78" s="75"/>
      <c r="I78" s="76"/>
      <c r="J78" s="68">
        <f t="shared" si="6"/>
        <v>24.15</v>
      </c>
    </row>
    <row r="79" spans="1:11" x14ac:dyDescent="0.3">
      <c r="A79" s="57" t="s">
        <v>102</v>
      </c>
      <c r="B79" s="30">
        <f t="shared" si="5"/>
        <v>347</v>
      </c>
      <c r="E79" s="70" t="s">
        <v>102</v>
      </c>
      <c r="F79" s="71">
        <v>19.22</v>
      </c>
      <c r="G79" s="72">
        <v>1.6709868000000001</v>
      </c>
      <c r="H79" s="75"/>
      <c r="I79" s="76"/>
      <c r="J79" s="68">
        <f t="shared" si="6"/>
        <v>19.22</v>
      </c>
    </row>
    <row r="80" spans="1:11" x14ac:dyDescent="0.3">
      <c r="A80" s="57" t="s">
        <v>103</v>
      </c>
      <c r="B80" s="30">
        <f t="shared" si="5"/>
        <v>347</v>
      </c>
      <c r="E80" s="70" t="s">
        <v>103</v>
      </c>
      <c r="F80" s="71">
        <v>19.22</v>
      </c>
      <c r="G80" s="74">
        <v>1.6709868000000001</v>
      </c>
      <c r="H80" s="75"/>
      <c r="I80" s="76"/>
      <c r="J80" s="68">
        <f t="shared" si="6"/>
        <v>19.22</v>
      </c>
    </row>
    <row r="81" spans="1:10" x14ac:dyDescent="0.3">
      <c r="A81" s="57" t="s">
        <v>104</v>
      </c>
      <c r="B81" s="30">
        <f t="shared" si="5"/>
        <v>295</v>
      </c>
      <c r="E81" s="70" t="s">
        <v>104</v>
      </c>
      <c r="F81" s="71">
        <v>18.75</v>
      </c>
      <c r="G81" s="72">
        <v>1.6301250000000003</v>
      </c>
      <c r="H81" s="73">
        <v>1.4200615384615385</v>
      </c>
      <c r="I81" s="30">
        <f>276.5-45.74</f>
        <v>230.76</v>
      </c>
      <c r="J81" s="68">
        <f t="shared" si="6"/>
        <v>20.170061538461539</v>
      </c>
    </row>
    <row r="82" spans="1:10" x14ac:dyDescent="0.3">
      <c r="A82" s="57" t="s">
        <v>105</v>
      </c>
      <c r="B82" s="30">
        <f t="shared" si="5"/>
        <v>295</v>
      </c>
      <c r="E82" s="70" t="s">
        <v>105</v>
      </c>
      <c r="F82" s="71">
        <v>18.75</v>
      </c>
      <c r="G82" s="72">
        <v>1.6301250000000003</v>
      </c>
      <c r="H82" s="75"/>
      <c r="I82" s="76"/>
      <c r="J82" s="68">
        <f t="shared" si="6"/>
        <v>18.75</v>
      </c>
    </row>
    <row r="83" spans="1:10" ht="7.2" customHeight="1" x14ac:dyDescent="0.3">
      <c r="A83" s="57"/>
      <c r="B83" s="30"/>
      <c r="E83" s="70"/>
      <c r="F83" s="71"/>
      <c r="G83" s="72" t="s">
        <v>112</v>
      </c>
      <c r="H83" s="67"/>
      <c r="I83" s="30"/>
      <c r="J83" s="68"/>
    </row>
    <row r="84" spans="1:10" ht="28.95" customHeight="1" x14ac:dyDescent="0.3">
      <c r="G84" s="77"/>
      <c r="H84" s="87"/>
      <c r="I84" s="87"/>
    </row>
    <row r="85" spans="1:10" ht="31.95" customHeight="1" x14ac:dyDescent="0.3">
      <c r="G85" s="78"/>
      <c r="H85" s="80"/>
      <c r="I85" s="80"/>
    </row>
  </sheetData>
  <mergeCells count="7">
    <mergeCell ref="H85:I85"/>
    <mergeCell ref="A3:C3"/>
    <mergeCell ref="D5:I5"/>
    <mergeCell ref="A13:C13"/>
    <mergeCell ref="D15:I15"/>
    <mergeCell ref="H84:I84"/>
    <mergeCell ref="A1:G1"/>
  </mergeCells>
  <pageMargins left="0.5" right="0" top="0.5" bottom="0.5" header="0.3" footer="0.3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15"/>
  <sheetViews>
    <sheetView workbookViewId="0">
      <selection activeCell="B18" sqref="B18"/>
    </sheetView>
  </sheetViews>
  <sheetFormatPr defaultRowHeight="14.4" x14ac:dyDescent="0.3"/>
  <cols>
    <col min="1" max="1" width="8" customWidth="1"/>
    <col min="2" max="2" width="10.44140625" customWidth="1"/>
    <col min="3" max="3" width="7.109375" customWidth="1"/>
    <col min="4" max="4" width="3.21875" customWidth="1"/>
    <col min="5" max="5" width="6.77734375" customWidth="1"/>
    <col min="6" max="6" width="8.109375" customWidth="1"/>
    <col min="7" max="7" width="3" customWidth="1"/>
    <col min="9" max="9" width="7.6640625" customWidth="1"/>
    <col min="10" max="10" width="6.6640625" customWidth="1"/>
    <col min="11" max="11" width="8.6640625" customWidth="1"/>
    <col min="12" max="12" width="7" customWidth="1"/>
  </cols>
  <sheetData>
    <row r="1" spans="1:12" x14ac:dyDescent="0.3">
      <c r="A1" s="79" t="s">
        <v>116</v>
      </c>
    </row>
    <row r="3" spans="1:12" x14ac:dyDescent="0.3">
      <c r="A3" s="79" t="s">
        <v>117</v>
      </c>
    </row>
    <row r="4" spans="1:12" ht="6.6" customHeight="1" x14ac:dyDescent="0.3"/>
    <row r="5" spans="1:12" x14ac:dyDescent="0.3">
      <c r="A5" s="79" t="s">
        <v>113</v>
      </c>
      <c r="E5" t="s">
        <v>3</v>
      </c>
      <c r="F5" t="s">
        <v>118</v>
      </c>
      <c r="H5" s="79" t="s">
        <v>119</v>
      </c>
      <c r="J5" t="s">
        <v>3</v>
      </c>
      <c r="K5" t="s">
        <v>118</v>
      </c>
      <c r="L5" t="s">
        <v>114</v>
      </c>
    </row>
    <row r="7" spans="1:12" x14ac:dyDescent="0.3">
      <c r="A7" t="s">
        <v>104</v>
      </c>
      <c r="E7">
        <v>295</v>
      </c>
      <c r="F7">
        <v>18.75</v>
      </c>
    </row>
    <row r="8" spans="1:12" x14ac:dyDescent="0.3">
      <c r="A8" t="s">
        <v>115</v>
      </c>
      <c r="E8">
        <v>347</v>
      </c>
      <c r="F8">
        <v>19.22</v>
      </c>
    </row>
    <row r="9" spans="1:12" x14ac:dyDescent="0.3">
      <c r="A9" t="s">
        <v>99</v>
      </c>
      <c r="E9">
        <v>432</v>
      </c>
      <c r="F9">
        <v>24.15</v>
      </c>
    </row>
    <row r="10" spans="1:12" x14ac:dyDescent="0.3">
      <c r="A10" t="s">
        <v>120</v>
      </c>
      <c r="E10">
        <v>499</v>
      </c>
      <c r="F10">
        <v>31.88</v>
      </c>
    </row>
    <row r="11" spans="1:12" x14ac:dyDescent="0.3">
      <c r="A11" t="s">
        <v>91</v>
      </c>
      <c r="E11">
        <v>625</v>
      </c>
      <c r="F11">
        <v>35.380000000000003</v>
      </c>
    </row>
    <row r="12" spans="1:12" x14ac:dyDescent="0.3">
      <c r="A12" t="s">
        <v>98</v>
      </c>
      <c r="E12">
        <v>609</v>
      </c>
      <c r="F12">
        <v>30.31</v>
      </c>
    </row>
    <row r="13" spans="1:12" x14ac:dyDescent="0.3">
      <c r="A13" t="s">
        <v>94</v>
      </c>
      <c r="E13">
        <v>615</v>
      </c>
      <c r="F13">
        <v>34.130000000000003</v>
      </c>
    </row>
    <row r="14" spans="1:12" x14ac:dyDescent="0.3">
      <c r="A14" t="s">
        <v>93</v>
      </c>
      <c r="E14">
        <v>635</v>
      </c>
      <c r="F14">
        <v>34.130000000000003</v>
      </c>
    </row>
    <row r="15" spans="1:12" x14ac:dyDescent="0.3">
      <c r="A15" t="s">
        <v>90</v>
      </c>
      <c r="E15">
        <v>829</v>
      </c>
      <c r="F15">
        <v>45.74</v>
      </c>
      <c r="H15" t="s">
        <v>92</v>
      </c>
      <c r="J15">
        <v>801</v>
      </c>
      <c r="K15">
        <v>34.130000000000003</v>
      </c>
      <c r="L15">
        <f>K15-F15</f>
        <v>-11.61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Factors</vt:lpstr>
      <vt:lpstr>Eval</vt:lpstr>
      <vt:lpstr>Factors!Print_Area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Tearza Daly</dc:creator>
  <cp:lastModifiedBy>Tearza Daly</cp:lastModifiedBy>
  <dcterms:created xsi:type="dcterms:W3CDTF">2016-04-28T17:59:47Z</dcterms:created>
  <dcterms:modified xsi:type="dcterms:W3CDTF">2016-05-11T15:54:31Z</dcterms:modified>
</cp:coreProperties>
</file>